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948846b16115b/Montclair/Applied Statistics for BA/Portfolio/"/>
    </mc:Choice>
  </mc:AlternateContent>
  <xr:revisionPtr revIDLastSave="1" documentId="8_{E995A96A-CB6C-40EB-856C-22B89C915238}" xr6:coauthVersionLast="47" xr6:coauthVersionMax="47" xr10:uidLastSave="{A17D3042-9F8C-47DF-B921-59B38DFA0340}"/>
  <bookViews>
    <workbookView xWindow="-108" yWindow="-108" windowWidth="23256" windowHeight="12456" xr2:uid="{31BE1504-BE1F-4B24-B219-3D423A745A38}"/>
  </bookViews>
  <sheets>
    <sheet name="Variable INFO" sheetId="14" r:id="rId1"/>
    <sheet name="Auto DATA" sheetId="5" r:id="rId2"/>
    <sheet name="T-test1" sheetId="17" r:id="rId3"/>
    <sheet name="T-test2" sheetId="18" r:id="rId4"/>
    <sheet name="T-test3" sheetId="19" r:id="rId5"/>
    <sheet name="Z-Test" sheetId="11" r:id="rId6"/>
    <sheet name="Chi tests" sheetId="20" r:id="rId7"/>
    <sheet name="ANOVA Price" sheetId="7" r:id="rId8"/>
    <sheet name="ANOVA Mileage" sheetId="8" r:id="rId9"/>
    <sheet name="ANOVA Age" sheetId="9" r:id="rId10"/>
    <sheet name="Simple regression" sheetId="24" r:id="rId11"/>
    <sheet name="Regression Type" sheetId="21" r:id="rId12"/>
    <sheet name="Regression Origin" sheetId="22" r:id="rId13"/>
    <sheet name="Regression brand" sheetId="23" r:id="rId14"/>
    <sheet name="Hypothesis" sheetId="10" r:id="rId15"/>
    <sheet name="Logistic Regression" sheetId="25" r:id="rId16"/>
    <sheet name="COMPUTE_Logit" sheetId="26" r:id="rId17"/>
    <sheet name="MRData_Logit" sheetId="27" r:id="rId18"/>
    <sheet name="% Polygons 2 Groups" sheetId="15" r:id="rId19"/>
    <sheet name="Histogram" sheetId="16" r:id="rId20"/>
  </sheets>
  <definedNames>
    <definedName name="_xlnm._FilterDatabase" localSheetId="1" hidden="1">'Auto DATA'!$A$1:$I$744</definedName>
    <definedName name="_xlnm._FilterDatabase" localSheetId="15" hidden="1">'Logistic Regression'!$A$1:$G$1</definedName>
    <definedName name="_xlnm._FilterDatabase" localSheetId="13" hidden="1">'Regression brand'!$B$2:$E$745</definedName>
    <definedName name="_xlnm._FilterDatabase" localSheetId="11" hidden="1">'Regression Type'!$B$2:$E$745</definedName>
    <definedName name="solver_adj" localSheetId="16" hidden="1">COMPUTE_Logit!$B$4:$B$7</definedName>
    <definedName name="solver_opt" localSheetId="16" hidden="1">COMPUTE_Logit!$O$2</definedName>
    <definedName name="solver_typ" localSheetId="16" hidden="1">1</definedName>
    <definedName name="solver_val" localSheetId="16" hidden="1">0</definedName>
  </definedNames>
  <calcPr calcId="191029"/>
  <pivotCaches>
    <pivotCache cacheId="0" r:id="rId21"/>
    <pivotCache cacheId="1" r:id="rId22"/>
    <pivotCache cacheId="2" r:id="rId23"/>
    <pivotCache cacheId="3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25" l="1"/>
  <c r="R15" i="25" l="1"/>
  <c r="P16" i="25"/>
  <c r="P15" i="25"/>
  <c r="S14" i="25"/>
  <c r="I19" i="25"/>
  <c r="K15" i="25"/>
  <c r="I16" i="25"/>
  <c r="I15" i="25"/>
  <c r="K14" i="25"/>
  <c r="B27" i="26"/>
  <c r="B26" i="26"/>
  <c r="L2" i="26" a="1"/>
  <c r="D602" i="25"/>
  <c r="D601" i="25"/>
  <c r="D600" i="25"/>
  <c r="D599" i="25"/>
  <c r="D598" i="25"/>
  <c r="D597" i="25"/>
  <c r="D596" i="25"/>
  <c r="D595" i="25"/>
  <c r="D594" i="25"/>
  <c r="D593" i="25"/>
  <c r="D592" i="25"/>
  <c r="D591" i="25"/>
  <c r="D590" i="25"/>
  <c r="D589" i="25"/>
  <c r="D588" i="25"/>
  <c r="D587" i="25"/>
  <c r="D586" i="25"/>
  <c r="D585" i="25"/>
  <c r="D584" i="25"/>
  <c r="D583" i="25"/>
  <c r="D582" i="25"/>
  <c r="D581" i="25"/>
  <c r="D580" i="25"/>
  <c r="D579" i="25"/>
  <c r="D578" i="25"/>
  <c r="D577" i="25"/>
  <c r="D576" i="25"/>
  <c r="D575" i="25"/>
  <c r="D574" i="25"/>
  <c r="D573" i="25"/>
  <c r="D572" i="25"/>
  <c r="D571" i="25"/>
  <c r="D570" i="25"/>
  <c r="D569" i="25"/>
  <c r="D568" i="25"/>
  <c r="D567" i="25"/>
  <c r="D566" i="25"/>
  <c r="D565" i="25"/>
  <c r="D564" i="25"/>
  <c r="D563" i="25"/>
  <c r="D562" i="25"/>
  <c r="D561" i="25"/>
  <c r="D560" i="25"/>
  <c r="D559" i="25"/>
  <c r="D558" i="25"/>
  <c r="D557" i="25"/>
  <c r="D556" i="25"/>
  <c r="D555" i="25"/>
  <c r="D554" i="25"/>
  <c r="D553" i="25"/>
  <c r="D552" i="25"/>
  <c r="D551" i="25"/>
  <c r="D550" i="25"/>
  <c r="D549" i="25"/>
  <c r="D548" i="25"/>
  <c r="D547" i="25"/>
  <c r="D546" i="25"/>
  <c r="D545" i="25"/>
  <c r="D544" i="25"/>
  <c r="D543" i="25"/>
  <c r="D542" i="25"/>
  <c r="D541" i="25"/>
  <c r="D540" i="25"/>
  <c r="D539" i="25"/>
  <c r="D538" i="25"/>
  <c r="D537" i="25"/>
  <c r="D536" i="25"/>
  <c r="D535" i="25"/>
  <c r="D534" i="25"/>
  <c r="D533" i="25"/>
  <c r="D532" i="25"/>
  <c r="D531" i="25"/>
  <c r="D530" i="25"/>
  <c r="D529" i="25"/>
  <c r="D528" i="25"/>
  <c r="D527" i="25"/>
  <c r="D526" i="25"/>
  <c r="D525" i="25"/>
  <c r="D524" i="25"/>
  <c r="D523" i="25"/>
  <c r="D522" i="25"/>
  <c r="D521" i="25"/>
  <c r="D520" i="25"/>
  <c r="D519" i="25"/>
  <c r="D518" i="25"/>
  <c r="D517" i="25"/>
  <c r="D516" i="25"/>
  <c r="D515" i="25"/>
  <c r="D514" i="25"/>
  <c r="D513" i="25"/>
  <c r="D512" i="25"/>
  <c r="D511" i="25"/>
  <c r="D510" i="25"/>
  <c r="D509" i="25"/>
  <c r="D508" i="25"/>
  <c r="D507" i="25"/>
  <c r="D506" i="25"/>
  <c r="D505" i="25"/>
  <c r="D504" i="25"/>
  <c r="D503" i="25"/>
  <c r="D502" i="25"/>
  <c r="D501" i="25"/>
  <c r="D500" i="25"/>
  <c r="D499" i="25"/>
  <c r="D498" i="25"/>
  <c r="D497" i="25"/>
  <c r="D496" i="25"/>
  <c r="D495" i="25"/>
  <c r="D494" i="25"/>
  <c r="D493" i="25"/>
  <c r="D492" i="25"/>
  <c r="D491" i="25"/>
  <c r="D490" i="25"/>
  <c r="D489" i="25"/>
  <c r="D488" i="25"/>
  <c r="D487" i="25"/>
  <c r="D486" i="25"/>
  <c r="D485" i="25"/>
  <c r="D484" i="25"/>
  <c r="D483" i="25"/>
  <c r="D482" i="25"/>
  <c r="D481" i="25"/>
  <c r="D480" i="25"/>
  <c r="D479" i="25"/>
  <c r="D478" i="25"/>
  <c r="D477" i="25"/>
  <c r="D476" i="25"/>
  <c r="D475" i="25"/>
  <c r="D474" i="25"/>
  <c r="D473" i="25"/>
  <c r="D472" i="25"/>
  <c r="D471" i="25"/>
  <c r="D470" i="25"/>
  <c r="D469" i="25"/>
  <c r="D468" i="25"/>
  <c r="D467" i="25"/>
  <c r="D466" i="25"/>
  <c r="D465" i="25"/>
  <c r="D464" i="25"/>
  <c r="D463" i="25"/>
  <c r="D462" i="25"/>
  <c r="D461" i="25"/>
  <c r="D460" i="25"/>
  <c r="D459" i="25"/>
  <c r="D458" i="25"/>
  <c r="D457" i="25"/>
  <c r="D456" i="25"/>
  <c r="D455" i="25"/>
  <c r="D454" i="25"/>
  <c r="D453" i="25"/>
  <c r="D452" i="25"/>
  <c r="D451" i="25"/>
  <c r="D450" i="25"/>
  <c r="D449" i="25"/>
  <c r="D448" i="25"/>
  <c r="D447" i="25"/>
  <c r="D446" i="25"/>
  <c r="D445" i="25"/>
  <c r="D444" i="25"/>
  <c r="D443" i="25"/>
  <c r="D442" i="25"/>
  <c r="D441" i="25"/>
  <c r="D440" i="25"/>
  <c r="D439" i="25"/>
  <c r="D438" i="25"/>
  <c r="D437" i="25"/>
  <c r="D436" i="25"/>
  <c r="D435" i="25"/>
  <c r="D434" i="25"/>
  <c r="D433" i="25"/>
  <c r="D432" i="25"/>
  <c r="D431" i="25"/>
  <c r="D430" i="25"/>
  <c r="D429" i="25"/>
  <c r="D428" i="25"/>
  <c r="D427" i="25"/>
  <c r="D426" i="25"/>
  <c r="D425" i="25"/>
  <c r="D424" i="25"/>
  <c r="D423" i="25"/>
  <c r="D422" i="25"/>
  <c r="D421" i="25"/>
  <c r="D420" i="25"/>
  <c r="D419" i="25"/>
  <c r="D418" i="25"/>
  <c r="D417" i="25"/>
  <c r="D416" i="25"/>
  <c r="D415" i="25"/>
  <c r="D414" i="25"/>
  <c r="D413" i="25"/>
  <c r="D412" i="25"/>
  <c r="D411" i="25"/>
  <c r="D410" i="25"/>
  <c r="D409" i="25"/>
  <c r="D408" i="25"/>
  <c r="D407" i="25"/>
  <c r="D406" i="25"/>
  <c r="D405" i="25"/>
  <c r="D404" i="25"/>
  <c r="D403" i="25"/>
  <c r="D402" i="25"/>
  <c r="D401" i="25"/>
  <c r="D400" i="25"/>
  <c r="D399" i="25"/>
  <c r="D398" i="25"/>
  <c r="D397" i="25"/>
  <c r="D396" i="25"/>
  <c r="D395" i="25"/>
  <c r="D394" i="25"/>
  <c r="D393" i="25"/>
  <c r="D392" i="25"/>
  <c r="D391" i="25"/>
  <c r="D390" i="25"/>
  <c r="D389" i="25"/>
  <c r="D388" i="25"/>
  <c r="D387" i="25"/>
  <c r="D386" i="25"/>
  <c r="D385" i="25"/>
  <c r="D384" i="25"/>
  <c r="D383" i="25"/>
  <c r="D382" i="25"/>
  <c r="D381" i="25"/>
  <c r="D380" i="25"/>
  <c r="D379" i="25"/>
  <c r="D378" i="25"/>
  <c r="D377" i="25"/>
  <c r="D376" i="25"/>
  <c r="D375" i="25"/>
  <c r="D374" i="25"/>
  <c r="D373" i="25"/>
  <c r="D372" i="25"/>
  <c r="D371" i="25"/>
  <c r="D370" i="25"/>
  <c r="D369" i="25"/>
  <c r="D368" i="25"/>
  <c r="D367" i="25"/>
  <c r="D366" i="25"/>
  <c r="D365" i="25"/>
  <c r="D364" i="25"/>
  <c r="D363" i="25"/>
  <c r="D362" i="25"/>
  <c r="D361" i="25"/>
  <c r="D360" i="25"/>
  <c r="D359" i="25"/>
  <c r="D358" i="25"/>
  <c r="D357" i="25"/>
  <c r="D356" i="25"/>
  <c r="D355" i="25"/>
  <c r="D354" i="25"/>
  <c r="D353" i="25"/>
  <c r="D352" i="25"/>
  <c r="D351" i="25"/>
  <c r="D350" i="25"/>
  <c r="D349" i="25"/>
  <c r="D348" i="25"/>
  <c r="D347" i="25"/>
  <c r="D346" i="25"/>
  <c r="D345" i="25"/>
  <c r="D344" i="25"/>
  <c r="D343" i="25"/>
  <c r="D342" i="25"/>
  <c r="D341" i="25"/>
  <c r="D340" i="25"/>
  <c r="D339" i="25"/>
  <c r="D338" i="25"/>
  <c r="D337" i="25"/>
  <c r="D336" i="25"/>
  <c r="D335" i="25"/>
  <c r="D334" i="25"/>
  <c r="D333" i="25"/>
  <c r="D332" i="25"/>
  <c r="D331" i="25"/>
  <c r="D330" i="25"/>
  <c r="D329" i="25"/>
  <c r="D328" i="25"/>
  <c r="D327" i="25"/>
  <c r="D326" i="25"/>
  <c r="D325" i="25"/>
  <c r="D324" i="25"/>
  <c r="D323" i="25"/>
  <c r="D322" i="25"/>
  <c r="D321" i="25"/>
  <c r="D320" i="25"/>
  <c r="D319" i="25"/>
  <c r="D318" i="25"/>
  <c r="D317" i="25"/>
  <c r="D316" i="25"/>
  <c r="D315" i="25"/>
  <c r="D314" i="25"/>
  <c r="D313" i="25"/>
  <c r="D312" i="25"/>
  <c r="D311" i="25"/>
  <c r="D310" i="25"/>
  <c r="D309" i="25"/>
  <c r="D308" i="25"/>
  <c r="D307" i="25"/>
  <c r="D306" i="25"/>
  <c r="D305" i="25"/>
  <c r="D304" i="25"/>
  <c r="D303" i="25"/>
  <c r="D302" i="25"/>
  <c r="D301" i="25"/>
  <c r="D300" i="25"/>
  <c r="D299" i="25"/>
  <c r="D298" i="25"/>
  <c r="D297" i="25"/>
  <c r="D296" i="25"/>
  <c r="D295" i="25"/>
  <c r="D294" i="25"/>
  <c r="D293" i="25"/>
  <c r="D292" i="25"/>
  <c r="D291" i="25"/>
  <c r="D290" i="25"/>
  <c r="D289" i="25"/>
  <c r="D288" i="25"/>
  <c r="D287" i="25"/>
  <c r="D286" i="25"/>
  <c r="D285" i="25"/>
  <c r="D284" i="25"/>
  <c r="D283" i="25"/>
  <c r="D282" i="25"/>
  <c r="D281" i="25"/>
  <c r="D280" i="25"/>
  <c r="D279" i="25"/>
  <c r="D278" i="25"/>
  <c r="D277" i="25"/>
  <c r="D276" i="25"/>
  <c r="D275" i="25"/>
  <c r="D274" i="25"/>
  <c r="D273" i="25"/>
  <c r="D272" i="25"/>
  <c r="D271" i="25"/>
  <c r="D270" i="25"/>
  <c r="D269" i="25"/>
  <c r="D268" i="25"/>
  <c r="D267" i="25"/>
  <c r="D266" i="25"/>
  <c r="D265" i="25"/>
  <c r="D264" i="25"/>
  <c r="D263" i="25"/>
  <c r="D262" i="25"/>
  <c r="D261" i="25"/>
  <c r="D260" i="25"/>
  <c r="D259" i="25"/>
  <c r="D258" i="25"/>
  <c r="D257" i="25"/>
  <c r="D256" i="25"/>
  <c r="D255" i="25"/>
  <c r="D254" i="25"/>
  <c r="D253" i="25"/>
  <c r="D252" i="25"/>
  <c r="D251" i="25"/>
  <c r="D250" i="25"/>
  <c r="D249" i="25"/>
  <c r="D248" i="25"/>
  <c r="D247" i="25"/>
  <c r="D246" i="25"/>
  <c r="D245" i="25"/>
  <c r="D244" i="25"/>
  <c r="D243" i="25"/>
  <c r="D242" i="25"/>
  <c r="D241" i="25"/>
  <c r="D240" i="25"/>
  <c r="D239" i="25"/>
  <c r="D238" i="25"/>
  <c r="D237" i="25"/>
  <c r="D236" i="25"/>
  <c r="D235" i="25"/>
  <c r="D234" i="25"/>
  <c r="D233" i="25"/>
  <c r="D232" i="25"/>
  <c r="D231" i="25"/>
  <c r="D230" i="25"/>
  <c r="D229" i="25"/>
  <c r="D228" i="25"/>
  <c r="D227" i="25"/>
  <c r="D226" i="25"/>
  <c r="D225" i="25"/>
  <c r="D224" i="25"/>
  <c r="D223" i="25"/>
  <c r="D222" i="25"/>
  <c r="D221" i="25"/>
  <c r="D220" i="25"/>
  <c r="D219" i="25"/>
  <c r="D218" i="25"/>
  <c r="D217" i="25"/>
  <c r="D216" i="25"/>
  <c r="D215" i="25"/>
  <c r="D214" i="25"/>
  <c r="D213" i="25"/>
  <c r="D212" i="25"/>
  <c r="D211" i="25"/>
  <c r="D210" i="25"/>
  <c r="D209" i="25"/>
  <c r="D208" i="25"/>
  <c r="D207" i="25"/>
  <c r="D206" i="25"/>
  <c r="D205" i="25"/>
  <c r="D204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9" i="25"/>
  <c r="D188" i="25"/>
  <c r="D187" i="25"/>
  <c r="D186" i="25"/>
  <c r="D185" i="25"/>
  <c r="D184" i="25"/>
  <c r="D183" i="25"/>
  <c r="D182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L600" i="26" l="1"/>
  <c r="L592" i="26"/>
  <c r="L584" i="26"/>
  <c r="L576" i="26"/>
  <c r="L568" i="26"/>
  <c r="L560" i="26"/>
  <c r="L552" i="26"/>
  <c r="L544" i="26"/>
  <c r="L536" i="26"/>
  <c r="L528" i="26"/>
  <c r="L520" i="26"/>
  <c r="L512" i="26"/>
  <c r="L504" i="26"/>
  <c r="L496" i="26"/>
  <c r="L488" i="26"/>
  <c r="L480" i="26"/>
  <c r="L472" i="26"/>
  <c r="L464" i="26"/>
  <c r="L456" i="26"/>
  <c r="L598" i="26"/>
  <c r="L590" i="26"/>
  <c r="L582" i="26"/>
  <c r="L574" i="26"/>
  <c r="L566" i="26"/>
  <c r="L558" i="26"/>
  <c r="L550" i="26"/>
  <c r="L542" i="26"/>
  <c r="L534" i="26"/>
  <c r="L526" i="26"/>
  <c r="L518" i="26"/>
  <c r="L510" i="26"/>
  <c r="L597" i="26"/>
  <c r="L596" i="26"/>
  <c r="L586" i="26"/>
  <c r="L575" i="26"/>
  <c r="L564" i="26"/>
  <c r="L554" i="26"/>
  <c r="L543" i="26"/>
  <c r="L532" i="26"/>
  <c r="L522" i="26"/>
  <c r="L511" i="26"/>
  <c r="L501" i="26"/>
  <c r="L492" i="26"/>
  <c r="L483" i="26"/>
  <c r="L474" i="26"/>
  <c r="L465" i="26"/>
  <c r="L455" i="26"/>
  <c r="L447" i="26"/>
  <c r="L439" i="26"/>
  <c r="L431" i="26"/>
  <c r="L423" i="26"/>
  <c r="L415" i="26"/>
  <c r="L407" i="26"/>
  <c r="L399" i="26"/>
  <c r="L391" i="26"/>
  <c r="L383" i="26"/>
  <c r="L375" i="26"/>
  <c r="L367" i="26"/>
  <c r="L359" i="26"/>
  <c r="L351" i="26"/>
  <c r="L343" i="26"/>
  <c r="L335" i="26"/>
  <c r="L327" i="26"/>
  <c r="L319" i="26"/>
  <c r="L311" i="26"/>
  <c r="L303" i="26"/>
  <c r="L295" i="26"/>
  <c r="L287" i="26"/>
  <c r="L279" i="26"/>
  <c r="L271" i="26"/>
  <c r="L263" i="26"/>
  <c r="L255" i="26"/>
  <c r="L247" i="26"/>
  <c r="L239" i="26"/>
  <c r="L595" i="26"/>
  <c r="L585" i="26"/>
  <c r="L573" i="26"/>
  <c r="L563" i="26"/>
  <c r="L553" i="26"/>
  <c r="L541" i="26"/>
  <c r="L531" i="26"/>
  <c r="L521" i="26"/>
  <c r="L509" i="26"/>
  <c r="L500" i="26"/>
  <c r="L491" i="26"/>
  <c r="L482" i="26"/>
  <c r="L473" i="26"/>
  <c r="L463" i="26"/>
  <c r="L454" i="26"/>
  <c r="L446" i="26"/>
  <c r="L438" i="26"/>
  <c r="L430" i="26"/>
  <c r="L422" i="26"/>
  <c r="L414" i="26"/>
  <c r="L406" i="26"/>
  <c r="L398" i="26"/>
  <c r="L390" i="26"/>
  <c r="L382" i="26"/>
  <c r="L374" i="26"/>
  <c r="L366" i="26"/>
  <c r="L358" i="26"/>
  <c r="L350" i="26"/>
  <c r="L342" i="26"/>
  <c r="L334" i="26"/>
  <c r="L326" i="26"/>
  <c r="L318" i="26"/>
  <c r="L310" i="26"/>
  <c r="L302" i="26"/>
  <c r="L294" i="26"/>
  <c r="L286" i="26"/>
  <c r="L278" i="26"/>
  <c r="L270" i="26"/>
  <c r="L262" i="26"/>
  <c r="L254" i="26"/>
  <c r="L246" i="26"/>
  <c r="L238" i="26"/>
  <c r="L230" i="26"/>
  <c r="L222" i="26"/>
  <c r="L214" i="26"/>
  <c r="L206" i="26"/>
  <c r="L198" i="26"/>
  <c r="L190" i="26"/>
  <c r="L182" i="26"/>
  <c r="L174" i="26"/>
  <c r="L166" i="26"/>
  <c r="L158" i="26"/>
  <c r="L150" i="26"/>
  <c r="L142" i="26"/>
  <c r="L134" i="26"/>
  <c r="L126" i="26"/>
  <c r="L594" i="26"/>
  <c r="L583" i="26"/>
  <c r="L572" i="26"/>
  <c r="L562" i="26"/>
  <c r="L551" i="26"/>
  <c r="L540" i="26"/>
  <c r="L530" i="26"/>
  <c r="L519" i="26"/>
  <c r="L508" i="26"/>
  <c r="L499" i="26"/>
  <c r="L490" i="26"/>
  <c r="L481" i="26"/>
  <c r="L471" i="26"/>
  <c r="L462" i="26"/>
  <c r="L453" i="26"/>
  <c r="L445" i="26"/>
  <c r="L437" i="26"/>
  <c r="L429" i="26"/>
  <c r="L421" i="26"/>
  <c r="L413" i="26"/>
  <c r="L405" i="26"/>
  <c r="L397" i="26"/>
  <c r="L389" i="26"/>
  <c r="L381" i="26"/>
  <c r="L373" i="26"/>
  <c r="L365" i="26"/>
  <c r="L357" i="26"/>
  <c r="L349" i="26"/>
  <c r="L341" i="26"/>
  <c r="L333" i="26"/>
  <c r="L325" i="26"/>
  <c r="L317" i="26"/>
  <c r="L309" i="26"/>
  <c r="L301" i="26"/>
  <c r="L293" i="26"/>
  <c r="L285" i="26"/>
  <c r="L277" i="26"/>
  <c r="L269" i="26"/>
  <c r="L261" i="26"/>
  <c r="L601" i="26"/>
  <c r="L588" i="26"/>
  <c r="L578" i="26"/>
  <c r="L567" i="26"/>
  <c r="L556" i="26"/>
  <c r="L546" i="26"/>
  <c r="L535" i="26"/>
  <c r="L524" i="26"/>
  <c r="L514" i="26"/>
  <c r="L503" i="26"/>
  <c r="L494" i="26"/>
  <c r="L485" i="26"/>
  <c r="L476" i="26"/>
  <c r="L467" i="26"/>
  <c r="L458" i="26"/>
  <c r="L449" i="26"/>
  <c r="L441" i="26"/>
  <c r="L433" i="26"/>
  <c r="L425" i="26"/>
  <c r="L417" i="26"/>
  <c r="L409" i="26"/>
  <c r="L401" i="26"/>
  <c r="L393" i="26"/>
  <c r="L385" i="26"/>
  <c r="L377" i="26"/>
  <c r="L369" i="26"/>
  <c r="L361" i="26"/>
  <c r="L353" i="26"/>
  <c r="L345" i="26"/>
  <c r="L337" i="26"/>
  <c r="L329" i="26"/>
  <c r="L321" i="26"/>
  <c r="L313" i="26"/>
  <c r="L593" i="26"/>
  <c r="L571" i="26"/>
  <c r="L549" i="26"/>
  <c r="L529" i="26"/>
  <c r="L507" i="26"/>
  <c r="L489" i="26"/>
  <c r="L470" i="26"/>
  <c r="L452" i="26"/>
  <c r="L436" i="26"/>
  <c r="L420" i="26"/>
  <c r="L404" i="26"/>
  <c r="L388" i="26"/>
  <c r="L372" i="26"/>
  <c r="L356" i="26"/>
  <c r="L340" i="26"/>
  <c r="L324" i="26"/>
  <c r="L308" i="26"/>
  <c r="L297" i="26"/>
  <c r="L283" i="26"/>
  <c r="L272" i="26"/>
  <c r="L258" i="26"/>
  <c r="L248" i="26"/>
  <c r="L236" i="26"/>
  <c r="L227" i="26"/>
  <c r="L218" i="26"/>
  <c r="L209" i="26"/>
  <c r="L200" i="26"/>
  <c r="L191" i="26"/>
  <c r="L181" i="26"/>
  <c r="L172" i="26"/>
  <c r="L163" i="26"/>
  <c r="L154" i="26"/>
  <c r="L145" i="26"/>
  <c r="L136" i="26"/>
  <c r="L127" i="26"/>
  <c r="L118" i="26"/>
  <c r="L110" i="26"/>
  <c r="L102" i="26"/>
  <c r="L94" i="26"/>
  <c r="L86" i="26"/>
  <c r="L78" i="26"/>
  <c r="L70" i="26"/>
  <c r="L62" i="26"/>
  <c r="L54" i="26"/>
  <c r="L46" i="26"/>
  <c r="L38" i="26"/>
  <c r="L30" i="26"/>
  <c r="L22" i="26"/>
  <c r="L14" i="26"/>
  <c r="L6" i="26"/>
  <c r="L565" i="26"/>
  <c r="L523" i="26"/>
  <c r="L484" i="26"/>
  <c r="L448" i="26"/>
  <c r="L416" i="26"/>
  <c r="L384" i="26"/>
  <c r="L336" i="26"/>
  <c r="L305" i="26"/>
  <c r="L280" i="26"/>
  <c r="L243" i="26"/>
  <c r="L224" i="26"/>
  <c r="L196" i="26"/>
  <c r="L160" i="26"/>
  <c r="L591" i="26"/>
  <c r="L570" i="26"/>
  <c r="L548" i="26"/>
  <c r="L527" i="26"/>
  <c r="L506" i="26"/>
  <c r="L487" i="26"/>
  <c r="L469" i="26"/>
  <c r="L451" i="26"/>
  <c r="L435" i="26"/>
  <c r="L419" i="26"/>
  <c r="L403" i="26"/>
  <c r="L387" i="26"/>
  <c r="L371" i="26"/>
  <c r="L355" i="26"/>
  <c r="L339" i="26"/>
  <c r="L323" i="26"/>
  <c r="L307" i="26"/>
  <c r="L296" i="26"/>
  <c r="L282" i="26"/>
  <c r="L268" i="26"/>
  <c r="L257" i="26"/>
  <c r="L245" i="26"/>
  <c r="L235" i="26"/>
  <c r="L226" i="26"/>
  <c r="L217" i="26"/>
  <c r="L208" i="26"/>
  <c r="L199" i="26"/>
  <c r="L189" i="26"/>
  <c r="L180" i="26"/>
  <c r="L171" i="26"/>
  <c r="L162" i="26"/>
  <c r="L153" i="26"/>
  <c r="L144" i="26"/>
  <c r="L135" i="26"/>
  <c r="L125" i="26"/>
  <c r="L117" i="26"/>
  <c r="L109" i="26"/>
  <c r="L101" i="26"/>
  <c r="L93" i="26"/>
  <c r="L85" i="26"/>
  <c r="L77" i="26"/>
  <c r="L69" i="26"/>
  <c r="L61" i="26"/>
  <c r="L53" i="26"/>
  <c r="L45" i="26"/>
  <c r="L37" i="26"/>
  <c r="L29" i="26"/>
  <c r="L21" i="26"/>
  <c r="L13" i="26"/>
  <c r="L5" i="26"/>
  <c r="L587" i="26"/>
  <c r="L545" i="26"/>
  <c r="L502" i="26"/>
  <c r="L466" i="26"/>
  <c r="L432" i="26"/>
  <c r="L400" i="26"/>
  <c r="L352" i="26"/>
  <c r="L320" i="26"/>
  <c r="L291" i="26"/>
  <c r="L266" i="26"/>
  <c r="L233" i="26"/>
  <c r="L215" i="26"/>
  <c r="L187" i="26"/>
  <c r="L169" i="26"/>
  <c r="L589" i="26"/>
  <c r="L569" i="26"/>
  <c r="L547" i="26"/>
  <c r="L525" i="26"/>
  <c r="L505" i="26"/>
  <c r="L486" i="26"/>
  <c r="L468" i="26"/>
  <c r="L450" i="26"/>
  <c r="L434" i="26"/>
  <c r="L418" i="26"/>
  <c r="L402" i="26"/>
  <c r="L386" i="26"/>
  <c r="L370" i="26"/>
  <c r="L354" i="26"/>
  <c r="L338" i="26"/>
  <c r="L322" i="26"/>
  <c r="L306" i="26"/>
  <c r="L292" i="26"/>
  <c r="L281" i="26"/>
  <c r="L267" i="26"/>
  <c r="L256" i="26"/>
  <c r="L244" i="26"/>
  <c r="L234" i="26"/>
  <c r="L225" i="26"/>
  <c r="L216" i="26"/>
  <c r="L207" i="26"/>
  <c r="L197" i="26"/>
  <c r="L188" i="26"/>
  <c r="L179" i="26"/>
  <c r="L170" i="26"/>
  <c r="L161" i="26"/>
  <c r="L152" i="26"/>
  <c r="L143" i="26"/>
  <c r="L133" i="26"/>
  <c r="L124" i="26"/>
  <c r="L116" i="26"/>
  <c r="L108" i="26"/>
  <c r="L100" i="26"/>
  <c r="L92" i="26"/>
  <c r="L84" i="26"/>
  <c r="L76" i="26"/>
  <c r="L68" i="26"/>
  <c r="L60" i="26"/>
  <c r="L52" i="26"/>
  <c r="L44" i="26"/>
  <c r="L36" i="26"/>
  <c r="L28" i="26"/>
  <c r="L20" i="26"/>
  <c r="L12" i="26"/>
  <c r="L4" i="26"/>
  <c r="L368" i="26"/>
  <c r="L253" i="26"/>
  <c r="L205" i="26"/>
  <c r="L178" i="26"/>
  <c r="L581" i="26"/>
  <c r="L561" i="26"/>
  <c r="L539" i="26"/>
  <c r="L517" i="26"/>
  <c r="L498" i="26"/>
  <c r="L479" i="26"/>
  <c r="L461" i="26"/>
  <c r="L444" i="26"/>
  <c r="L428" i="26"/>
  <c r="L412" i="26"/>
  <c r="L396" i="26"/>
  <c r="L380" i="26"/>
  <c r="L364" i="26"/>
  <c r="L348" i="26"/>
  <c r="L332" i="26"/>
  <c r="L316" i="26"/>
  <c r="L304" i="26"/>
  <c r="L290" i="26"/>
  <c r="L276" i="26"/>
  <c r="L265" i="26"/>
  <c r="L252" i="26"/>
  <c r="L242" i="26"/>
  <c r="L232" i="26"/>
  <c r="L223" i="26"/>
  <c r="L213" i="26"/>
  <c r="L204" i="26"/>
  <c r="L195" i="26"/>
  <c r="L186" i="26"/>
  <c r="L177" i="26"/>
  <c r="L168" i="26"/>
  <c r="L159" i="26"/>
  <c r="L149" i="26"/>
  <c r="L140" i="26"/>
  <c r="L131" i="26"/>
  <c r="L122" i="26"/>
  <c r="L114" i="26"/>
  <c r="L106" i="26"/>
  <c r="L98" i="26"/>
  <c r="L90" i="26"/>
  <c r="L82" i="26"/>
  <c r="L74" i="26"/>
  <c r="L66" i="26"/>
  <c r="L58" i="26"/>
  <c r="L50" i="26"/>
  <c r="L42" i="26"/>
  <c r="L34" i="26"/>
  <c r="L26" i="26"/>
  <c r="L18" i="26"/>
  <c r="L10" i="26"/>
  <c r="L2" i="26"/>
  <c r="L580" i="26"/>
  <c r="L559" i="26"/>
  <c r="L538" i="26"/>
  <c r="L516" i="26"/>
  <c r="L497" i="26"/>
  <c r="L478" i="26"/>
  <c r="L460" i="26"/>
  <c r="L443" i="26"/>
  <c r="L427" i="26"/>
  <c r="L411" i="26"/>
  <c r="L602" i="26"/>
  <c r="L579" i="26"/>
  <c r="L557" i="26"/>
  <c r="L537" i="26"/>
  <c r="L515" i="26"/>
  <c r="L495" i="26"/>
  <c r="L477" i="26"/>
  <c r="L459" i="26"/>
  <c r="L442" i="26"/>
  <c r="L426" i="26"/>
  <c r="L410" i="26"/>
  <c r="L394" i="26"/>
  <c r="L378" i="26"/>
  <c r="L362" i="26"/>
  <c r="L346" i="26"/>
  <c r="L330" i="26"/>
  <c r="L314" i="26"/>
  <c r="L299" i="26"/>
  <c r="L288" i="26"/>
  <c r="L274" i="26"/>
  <c r="L260" i="26"/>
  <c r="L250" i="26"/>
  <c r="L240" i="26"/>
  <c r="L229" i="26"/>
  <c r="L220" i="26"/>
  <c r="L211" i="26"/>
  <c r="L202" i="26"/>
  <c r="L193" i="26"/>
  <c r="L184" i="26"/>
  <c r="L175" i="26"/>
  <c r="L165" i="26"/>
  <c r="L156" i="26"/>
  <c r="L147" i="26"/>
  <c r="L138" i="26"/>
  <c r="L129" i="26"/>
  <c r="L120" i="26"/>
  <c r="L112" i="26"/>
  <c r="L104" i="26"/>
  <c r="L96" i="26"/>
  <c r="L88" i="26"/>
  <c r="L80" i="26"/>
  <c r="L72" i="26"/>
  <c r="L64" i="26"/>
  <c r="L56" i="26"/>
  <c r="L48" i="26"/>
  <c r="L40" i="26"/>
  <c r="L32" i="26"/>
  <c r="L24" i="26"/>
  <c r="L16" i="26"/>
  <c r="L8" i="26"/>
  <c r="L599" i="26"/>
  <c r="L577" i="26"/>
  <c r="L555" i="26"/>
  <c r="L533" i="26"/>
  <c r="L513" i="26"/>
  <c r="L493" i="26"/>
  <c r="L475" i="26"/>
  <c r="L457" i="26"/>
  <c r="L440" i="26"/>
  <c r="L424" i="26"/>
  <c r="L408" i="26"/>
  <c r="L392" i="26"/>
  <c r="L376" i="26"/>
  <c r="L360" i="26"/>
  <c r="L344" i="26"/>
  <c r="L23" i="26"/>
  <c r="L43" i="26"/>
  <c r="L65" i="26"/>
  <c r="L87" i="26"/>
  <c r="L107" i="26"/>
  <c r="L130" i="26"/>
  <c r="L155" i="26"/>
  <c r="L192" i="26"/>
  <c r="L228" i="26"/>
  <c r="L273" i="26"/>
  <c r="L328" i="26"/>
  <c r="L19" i="26"/>
  <c r="L63" i="26"/>
  <c r="L105" i="26"/>
  <c r="L151" i="26"/>
  <c r="L315" i="26"/>
  <c r="L3" i="26"/>
  <c r="L25" i="26"/>
  <c r="L47" i="26"/>
  <c r="L67" i="26"/>
  <c r="L89" i="26"/>
  <c r="L111" i="26"/>
  <c r="L132" i="26"/>
  <c r="L157" i="26"/>
  <c r="L194" i="26"/>
  <c r="L231" i="26"/>
  <c r="L275" i="26"/>
  <c r="L331" i="26"/>
  <c r="L7" i="26"/>
  <c r="L27" i="26"/>
  <c r="L49" i="26"/>
  <c r="L71" i="26"/>
  <c r="L91" i="26"/>
  <c r="L113" i="26"/>
  <c r="L137" i="26"/>
  <c r="L164" i="26"/>
  <c r="L201" i="26"/>
  <c r="L237" i="26"/>
  <c r="L284" i="26"/>
  <c r="L347" i="26"/>
  <c r="L221" i="26"/>
  <c r="L241" i="26"/>
  <c r="L11" i="26"/>
  <c r="L33" i="26"/>
  <c r="L55" i="26"/>
  <c r="L75" i="26"/>
  <c r="L97" i="26"/>
  <c r="L119" i="26"/>
  <c r="L141" i="26"/>
  <c r="L173" i="26"/>
  <c r="L210" i="26"/>
  <c r="L249" i="26"/>
  <c r="L298" i="26"/>
  <c r="L379" i="26"/>
  <c r="L264" i="26"/>
  <c r="L51" i="26"/>
  <c r="L363" i="26"/>
  <c r="L15" i="26"/>
  <c r="L35" i="26"/>
  <c r="L57" i="26"/>
  <c r="L79" i="26"/>
  <c r="L99" i="26"/>
  <c r="L121" i="26"/>
  <c r="L146" i="26"/>
  <c r="L176" i="26"/>
  <c r="L212" i="26"/>
  <c r="L251" i="26"/>
  <c r="L300" i="26"/>
  <c r="L395" i="26"/>
  <c r="L41" i="26"/>
  <c r="L83" i="26"/>
  <c r="L128" i="26"/>
  <c r="L185" i="26"/>
  <c r="L9" i="26"/>
  <c r="L31" i="26"/>
  <c r="L73" i="26"/>
  <c r="L95" i="26"/>
  <c r="L115" i="26"/>
  <c r="L139" i="26"/>
  <c r="L167" i="26"/>
  <c r="L203" i="26"/>
  <c r="L289" i="26"/>
  <c r="L17" i="26"/>
  <c r="L39" i="26"/>
  <c r="L59" i="26"/>
  <c r="L81" i="26"/>
  <c r="L103" i="26"/>
  <c r="L123" i="26"/>
  <c r="L148" i="26"/>
  <c r="L183" i="26"/>
  <c r="L219" i="26"/>
  <c r="L259" i="26"/>
  <c r="L312" i="26"/>
  <c r="M2" i="26" l="1" a="1"/>
  <c r="M596" i="26" l="1"/>
  <c r="M588" i="26"/>
  <c r="M580" i="26"/>
  <c r="M572" i="26"/>
  <c r="M564" i="26"/>
  <c r="M556" i="26"/>
  <c r="M548" i="26"/>
  <c r="M540" i="26"/>
  <c r="M532" i="26"/>
  <c r="M602" i="26"/>
  <c r="M594" i="26"/>
  <c r="M586" i="26"/>
  <c r="M578" i="26"/>
  <c r="M570" i="26"/>
  <c r="M562" i="26"/>
  <c r="M554" i="26"/>
  <c r="M546" i="26"/>
  <c r="M538" i="26"/>
  <c r="M530" i="26"/>
  <c r="M595" i="26"/>
  <c r="M584" i="26"/>
  <c r="M574" i="26"/>
  <c r="M563" i="26"/>
  <c r="M552" i="26"/>
  <c r="M542" i="26"/>
  <c r="M593" i="26"/>
  <c r="M583" i="26"/>
  <c r="M573" i="26"/>
  <c r="M561" i="26"/>
  <c r="M551" i="26"/>
  <c r="M541" i="26"/>
  <c r="M529" i="26"/>
  <c r="M521" i="26"/>
  <c r="M513" i="26"/>
  <c r="M505" i="26"/>
  <c r="M497" i="26"/>
  <c r="M489" i="26"/>
  <c r="M481" i="26"/>
  <c r="M473" i="26"/>
  <c r="M465" i="26"/>
  <c r="M457" i="26"/>
  <c r="M449" i="26"/>
  <c r="M441" i="26"/>
  <c r="M433" i="26"/>
  <c r="M425" i="26"/>
  <c r="M417" i="26"/>
  <c r="M409" i="26"/>
  <c r="M401" i="26"/>
  <c r="M393" i="26"/>
  <c r="M385" i="26"/>
  <c r="M377" i="26"/>
  <c r="M369" i="26"/>
  <c r="M361" i="26"/>
  <c r="M353" i="26"/>
  <c r="M345" i="26"/>
  <c r="M337" i="26"/>
  <c r="M329" i="26"/>
  <c r="M321" i="26"/>
  <c r="M313" i="26"/>
  <c r="M305" i="26"/>
  <c r="M297" i="26"/>
  <c r="M289" i="26"/>
  <c r="M281" i="26"/>
  <c r="M601" i="26"/>
  <c r="M591" i="26"/>
  <c r="M581" i="26"/>
  <c r="M569" i="26"/>
  <c r="M559" i="26"/>
  <c r="M549" i="26"/>
  <c r="M537" i="26"/>
  <c r="M527" i="26"/>
  <c r="M519" i="26"/>
  <c r="M511" i="26"/>
  <c r="M503" i="26"/>
  <c r="M495" i="26"/>
  <c r="M487" i="26"/>
  <c r="M479" i="26"/>
  <c r="M471" i="26"/>
  <c r="M463" i="26"/>
  <c r="M455" i="26"/>
  <c r="M447" i="26"/>
  <c r="M439" i="26"/>
  <c r="M431" i="26"/>
  <c r="M423" i="26"/>
  <c r="M600" i="26"/>
  <c r="M590" i="26"/>
  <c r="M579" i="26"/>
  <c r="M568" i="26"/>
  <c r="M558" i="26"/>
  <c r="M547" i="26"/>
  <c r="M536" i="26"/>
  <c r="M526" i="26"/>
  <c r="M518" i="26"/>
  <c r="M510" i="26"/>
  <c r="M502" i="26"/>
  <c r="M494" i="26"/>
  <c r="M486" i="26"/>
  <c r="M478" i="26"/>
  <c r="M470" i="26"/>
  <c r="M462" i="26"/>
  <c r="M454" i="26"/>
  <c r="M446" i="26"/>
  <c r="M438" i="26"/>
  <c r="M430" i="26"/>
  <c r="M422" i="26"/>
  <c r="M414" i="26"/>
  <c r="M599" i="26"/>
  <c r="M589" i="26"/>
  <c r="M577" i="26"/>
  <c r="M567" i="26"/>
  <c r="M557" i="26"/>
  <c r="M545" i="26"/>
  <c r="M535" i="26"/>
  <c r="M525" i="26"/>
  <c r="M517" i="26"/>
  <c r="M509" i="26"/>
  <c r="M501" i="26"/>
  <c r="M493" i="26"/>
  <c r="M485" i="26"/>
  <c r="M477" i="26"/>
  <c r="M469" i="26"/>
  <c r="M461" i="26"/>
  <c r="M453" i="26"/>
  <c r="M445" i="26"/>
  <c r="M598" i="26"/>
  <c r="M571" i="26"/>
  <c r="M543" i="26"/>
  <c r="M522" i="26"/>
  <c r="M506" i="26"/>
  <c r="M490" i="26"/>
  <c r="M474" i="26"/>
  <c r="M458" i="26"/>
  <c r="M442" i="26"/>
  <c r="M428" i="26"/>
  <c r="M416" i="26"/>
  <c r="M406" i="26"/>
  <c r="M397" i="26"/>
  <c r="M388" i="26"/>
  <c r="M379" i="26"/>
  <c r="M370" i="26"/>
  <c r="M360" i="26"/>
  <c r="M351" i="26"/>
  <c r="M342" i="26"/>
  <c r="M333" i="26"/>
  <c r="M324" i="26"/>
  <c r="M315" i="26"/>
  <c r="M306" i="26"/>
  <c r="M296" i="26"/>
  <c r="M287" i="26"/>
  <c r="M278" i="26"/>
  <c r="M270" i="26"/>
  <c r="M262" i="26"/>
  <c r="M254" i="26"/>
  <c r="M246" i="26"/>
  <c r="M238" i="26"/>
  <c r="M230" i="26"/>
  <c r="M222" i="26"/>
  <c r="M214" i="26"/>
  <c r="M206" i="26"/>
  <c r="M198" i="26"/>
  <c r="M190" i="26"/>
  <c r="M182" i="26"/>
  <c r="M174" i="26"/>
  <c r="M166" i="26"/>
  <c r="M158" i="26"/>
  <c r="M150" i="26"/>
  <c r="M142" i="26"/>
  <c r="M134" i="26"/>
  <c r="M126" i="26"/>
  <c r="M118" i="26"/>
  <c r="M110" i="26"/>
  <c r="M102" i="26"/>
  <c r="M94" i="26"/>
  <c r="M86" i="26"/>
  <c r="M78" i="26"/>
  <c r="M70" i="26"/>
  <c r="M62" i="26"/>
  <c r="M54" i="26"/>
  <c r="M46" i="26"/>
  <c r="M38" i="26"/>
  <c r="M30" i="26"/>
  <c r="M22" i="26"/>
  <c r="M14" i="26"/>
  <c r="M6" i="26"/>
  <c r="M592" i="26"/>
  <c r="M565" i="26"/>
  <c r="M534" i="26"/>
  <c r="M516" i="26"/>
  <c r="M500" i="26"/>
  <c r="M484" i="26"/>
  <c r="M468" i="26"/>
  <c r="M452" i="26"/>
  <c r="M437" i="26"/>
  <c r="M426" i="26"/>
  <c r="M413" i="26"/>
  <c r="M404" i="26"/>
  <c r="M395" i="26"/>
  <c r="M386" i="26"/>
  <c r="M376" i="26"/>
  <c r="M367" i="26"/>
  <c r="M358" i="26"/>
  <c r="M349" i="26"/>
  <c r="M340" i="26"/>
  <c r="M331" i="26"/>
  <c r="M322" i="26"/>
  <c r="M312" i="26"/>
  <c r="M303" i="26"/>
  <c r="M294" i="26"/>
  <c r="M285" i="26"/>
  <c r="M276" i="26"/>
  <c r="M268" i="26"/>
  <c r="M260" i="26"/>
  <c r="M252" i="26"/>
  <c r="M244" i="26"/>
  <c r="M236" i="26"/>
  <c r="M228" i="26"/>
  <c r="M220" i="26"/>
  <c r="M212" i="26"/>
  <c r="M204" i="26"/>
  <c r="M196" i="26"/>
  <c r="M188" i="26"/>
  <c r="M180" i="26"/>
  <c r="M172" i="26"/>
  <c r="M164" i="26"/>
  <c r="M156" i="26"/>
  <c r="M148" i="26"/>
  <c r="M140" i="26"/>
  <c r="M132" i="26"/>
  <c r="M124" i="26"/>
  <c r="M116" i="26"/>
  <c r="M108" i="26"/>
  <c r="M100" i="26"/>
  <c r="M92" i="26"/>
  <c r="M84" i="26"/>
  <c r="M76" i="26"/>
  <c r="M68" i="26"/>
  <c r="M60" i="26"/>
  <c r="M52" i="26"/>
  <c r="M44" i="26"/>
  <c r="M36" i="26"/>
  <c r="M28" i="26"/>
  <c r="M20" i="26"/>
  <c r="M12" i="26"/>
  <c r="M4" i="26"/>
  <c r="M587" i="26"/>
  <c r="M560" i="26"/>
  <c r="M533" i="26"/>
  <c r="M515" i="26"/>
  <c r="M499" i="26"/>
  <c r="M483" i="26"/>
  <c r="M467" i="26"/>
  <c r="M451" i="26"/>
  <c r="M436" i="26"/>
  <c r="M424" i="26"/>
  <c r="M412" i="26"/>
  <c r="M403" i="26"/>
  <c r="M394" i="26"/>
  <c r="M384" i="26"/>
  <c r="M375" i="26"/>
  <c r="M366" i="26"/>
  <c r="M357" i="26"/>
  <c r="M348" i="26"/>
  <c r="M339" i="26"/>
  <c r="M330" i="26"/>
  <c r="M320" i="26"/>
  <c r="M311" i="26"/>
  <c r="M302" i="26"/>
  <c r="M293" i="26"/>
  <c r="M284" i="26"/>
  <c r="M275" i="26"/>
  <c r="M267" i="26"/>
  <c r="M259" i="26"/>
  <c r="M251" i="26"/>
  <c r="M243" i="26"/>
  <c r="M235" i="26"/>
  <c r="M227" i="26"/>
  <c r="M219" i="26"/>
  <c r="M211" i="26"/>
  <c r="M203" i="26"/>
  <c r="M195" i="26"/>
  <c r="M187" i="26"/>
  <c r="M179" i="26"/>
  <c r="M171" i="26"/>
  <c r="M163" i="26"/>
  <c r="M155" i="26"/>
  <c r="M147" i="26"/>
  <c r="M139" i="26"/>
  <c r="M131" i="26"/>
  <c r="M123" i="26"/>
  <c r="M115" i="26"/>
  <c r="M107" i="26"/>
  <c r="M99" i="26"/>
  <c r="M91" i="26"/>
  <c r="M83" i="26"/>
  <c r="M75" i="26"/>
  <c r="M67" i="26"/>
  <c r="M59" i="26"/>
  <c r="M51" i="26"/>
  <c r="M43" i="26"/>
  <c r="M35" i="26"/>
  <c r="M27" i="26"/>
  <c r="M19" i="26"/>
  <c r="M11" i="26"/>
  <c r="M3" i="26"/>
  <c r="M582" i="26"/>
  <c r="M553" i="26"/>
  <c r="M528" i="26"/>
  <c r="M512" i="26"/>
  <c r="M496" i="26"/>
  <c r="M480" i="26"/>
  <c r="M464" i="26"/>
  <c r="M448" i="26"/>
  <c r="M434" i="26"/>
  <c r="M420" i="26"/>
  <c r="M410" i="26"/>
  <c r="M400" i="26"/>
  <c r="M391" i="26"/>
  <c r="M382" i="26"/>
  <c r="M373" i="26"/>
  <c r="M364" i="26"/>
  <c r="M355" i="26"/>
  <c r="M346" i="26"/>
  <c r="M336" i="26"/>
  <c r="M327" i="26"/>
  <c r="M318" i="26"/>
  <c r="M309" i="26"/>
  <c r="M300" i="26"/>
  <c r="M291" i="26"/>
  <c r="M282" i="26"/>
  <c r="M273" i="26"/>
  <c r="M265" i="26"/>
  <c r="M257" i="26"/>
  <c r="M249" i="26"/>
  <c r="M241" i="26"/>
  <c r="M233" i="26"/>
  <c r="M225" i="26"/>
  <c r="M217" i="26"/>
  <c r="M209" i="26"/>
  <c r="M201" i="26"/>
  <c r="M193" i="26"/>
  <c r="M185" i="26"/>
  <c r="M177" i="26"/>
  <c r="M169" i="26"/>
  <c r="M161" i="26"/>
  <c r="M153" i="26"/>
  <c r="M145" i="26"/>
  <c r="M137" i="26"/>
  <c r="M129" i="26"/>
  <c r="M121" i="26"/>
  <c r="M113" i="26"/>
  <c r="M105" i="26"/>
  <c r="M97" i="26"/>
  <c r="M89" i="26"/>
  <c r="M81" i="26"/>
  <c r="M73" i="26"/>
  <c r="M65" i="26"/>
  <c r="M57" i="26"/>
  <c r="M49" i="26"/>
  <c r="M41" i="26"/>
  <c r="M33" i="26"/>
  <c r="M575" i="26"/>
  <c r="M544" i="26"/>
  <c r="M523" i="26"/>
  <c r="M507" i="26"/>
  <c r="M491" i="26"/>
  <c r="M475" i="26"/>
  <c r="M459" i="26"/>
  <c r="M443" i="26"/>
  <c r="M429" i="26"/>
  <c r="M418" i="26"/>
  <c r="M407" i="26"/>
  <c r="M398" i="26"/>
  <c r="M389" i="26"/>
  <c r="M380" i="26"/>
  <c r="M371" i="26"/>
  <c r="M362" i="26"/>
  <c r="M352" i="26"/>
  <c r="M343" i="26"/>
  <c r="M334" i="26"/>
  <c r="M325" i="26"/>
  <c r="M316" i="26"/>
  <c r="M307" i="26"/>
  <c r="M298" i="26"/>
  <c r="M288" i="26"/>
  <c r="M279" i="26"/>
  <c r="M271" i="26"/>
  <c r="M263" i="26"/>
  <c r="M255" i="26"/>
  <c r="M247" i="26"/>
  <c r="M239" i="26"/>
  <c r="M231" i="26"/>
  <c r="M223" i="26"/>
  <c r="M215" i="26"/>
  <c r="M207" i="26"/>
  <c r="M566" i="26"/>
  <c r="M508" i="26"/>
  <c r="M466" i="26"/>
  <c r="M427" i="26"/>
  <c r="M399" i="26"/>
  <c r="M374" i="26"/>
  <c r="M350" i="26"/>
  <c r="M326" i="26"/>
  <c r="M301" i="26"/>
  <c r="M277" i="26"/>
  <c r="M256" i="26"/>
  <c r="M234" i="26"/>
  <c r="M213" i="26"/>
  <c r="M194" i="26"/>
  <c r="M178" i="26"/>
  <c r="M162" i="26"/>
  <c r="M146" i="26"/>
  <c r="M130" i="26"/>
  <c r="M114" i="26"/>
  <c r="M98" i="26"/>
  <c r="M82" i="26"/>
  <c r="M66" i="26"/>
  <c r="M50" i="26"/>
  <c r="M34" i="26"/>
  <c r="M21" i="26"/>
  <c r="M8" i="26"/>
  <c r="M555" i="26"/>
  <c r="M504" i="26"/>
  <c r="M460" i="26"/>
  <c r="M421" i="26"/>
  <c r="M396" i="26"/>
  <c r="M372" i="26"/>
  <c r="M347" i="26"/>
  <c r="M323" i="26"/>
  <c r="M299" i="26"/>
  <c r="M274" i="26"/>
  <c r="M253" i="26"/>
  <c r="M232" i="26"/>
  <c r="M210" i="26"/>
  <c r="M192" i="26"/>
  <c r="M176" i="26"/>
  <c r="M160" i="26"/>
  <c r="M144" i="26"/>
  <c r="M128" i="26"/>
  <c r="M112" i="26"/>
  <c r="M96" i="26"/>
  <c r="M80" i="26"/>
  <c r="M64" i="26"/>
  <c r="M48" i="26"/>
  <c r="M32" i="26"/>
  <c r="M18" i="26"/>
  <c r="M7" i="26"/>
  <c r="M550" i="26"/>
  <c r="M498" i="26"/>
  <c r="M456" i="26"/>
  <c r="M419" i="26"/>
  <c r="M392" i="26"/>
  <c r="M368" i="26"/>
  <c r="M344" i="26"/>
  <c r="M319" i="26"/>
  <c r="M295" i="26"/>
  <c r="M272" i="26"/>
  <c r="M250" i="26"/>
  <c r="M229" i="26"/>
  <c r="M208" i="26"/>
  <c r="M191" i="26"/>
  <c r="M175" i="26"/>
  <c r="M159" i="26"/>
  <c r="M143" i="26"/>
  <c r="M127" i="26"/>
  <c r="M111" i="26"/>
  <c r="M95" i="26"/>
  <c r="M79" i="26"/>
  <c r="M63" i="26"/>
  <c r="M47" i="26"/>
  <c r="M31" i="26"/>
  <c r="M17" i="26"/>
  <c r="M5" i="26"/>
  <c r="M531" i="26"/>
  <c r="M488" i="26"/>
  <c r="M444" i="26"/>
  <c r="M411" i="26"/>
  <c r="M387" i="26"/>
  <c r="M363" i="26"/>
  <c r="M338" i="26"/>
  <c r="M314" i="26"/>
  <c r="M290" i="26"/>
  <c r="M266" i="26"/>
  <c r="M245" i="26"/>
  <c r="M224" i="26"/>
  <c r="M202" i="26"/>
  <c r="M186" i="26"/>
  <c r="M170" i="26"/>
  <c r="M154" i="26"/>
  <c r="M138" i="26"/>
  <c r="M122" i="26"/>
  <c r="M106" i="26"/>
  <c r="M90" i="26"/>
  <c r="M74" i="26"/>
  <c r="M58" i="26"/>
  <c r="M42" i="26"/>
  <c r="M26" i="26"/>
  <c r="M15" i="26"/>
  <c r="M585" i="26"/>
  <c r="M520" i="26"/>
  <c r="M476" i="26"/>
  <c r="M435" i="26"/>
  <c r="M405" i="26"/>
  <c r="M381" i="26"/>
  <c r="M356" i="26"/>
  <c r="M332" i="26"/>
  <c r="M308" i="26"/>
  <c r="M283" i="26"/>
  <c r="M261" i="26"/>
  <c r="M240" i="26"/>
  <c r="M218" i="26"/>
  <c r="M199" i="26"/>
  <c r="M183" i="26"/>
  <c r="M167" i="26"/>
  <c r="M151" i="26"/>
  <c r="M135" i="26"/>
  <c r="M119" i="26"/>
  <c r="M103" i="26"/>
  <c r="M87" i="26"/>
  <c r="M71" i="26"/>
  <c r="M55" i="26"/>
  <c r="M39" i="26"/>
  <c r="M24" i="26"/>
  <c r="M10" i="26"/>
  <c r="M597" i="26"/>
  <c r="M450" i="26"/>
  <c r="M378" i="26"/>
  <c r="M310" i="26"/>
  <c r="M248" i="26"/>
  <c r="M197" i="26"/>
  <c r="M152" i="26"/>
  <c r="M109" i="26"/>
  <c r="M69" i="26"/>
  <c r="M25" i="26"/>
  <c r="M415" i="26"/>
  <c r="M181" i="26"/>
  <c r="M93" i="26"/>
  <c r="M13" i="26"/>
  <c r="M576" i="26"/>
  <c r="M440" i="26"/>
  <c r="M365" i="26"/>
  <c r="M304" i="26"/>
  <c r="M242" i="26"/>
  <c r="M189" i="26"/>
  <c r="M149" i="26"/>
  <c r="M104" i="26"/>
  <c r="M61" i="26"/>
  <c r="M23" i="26"/>
  <c r="M354" i="26"/>
  <c r="M286" i="26"/>
  <c r="M226" i="26"/>
  <c r="M136" i="26"/>
  <c r="M53" i="26"/>
  <c r="M539" i="26"/>
  <c r="M432" i="26"/>
  <c r="M359" i="26"/>
  <c r="M292" i="26"/>
  <c r="M237" i="26"/>
  <c r="M184" i="26"/>
  <c r="M141" i="26"/>
  <c r="M101" i="26"/>
  <c r="M56" i="26"/>
  <c r="M16" i="26"/>
  <c r="M524" i="26"/>
  <c r="M514" i="26"/>
  <c r="M408" i="26"/>
  <c r="M341" i="26"/>
  <c r="M280" i="26"/>
  <c r="M221" i="26"/>
  <c r="M173" i="26"/>
  <c r="M133" i="26"/>
  <c r="M88" i="26"/>
  <c r="M45" i="26"/>
  <c r="M9" i="26"/>
  <c r="M492" i="26"/>
  <c r="M402" i="26"/>
  <c r="M335" i="26"/>
  <c r="M269" i="26"/>
  <c r="M216" i="26"/>
  <c r="M168" i="26"/>
  <c r="M125" i="26"/>
  <c r="M85" i="26"/>
  <c r="M40" i="26"/>
  <c r="M2" i="26"/>
  <c r="M482" i="26"/>
  <c r="M390" i="26"/>
  <c r="M328" i="26"/>
  <c r="M264" i="26"/>
  <c r="M205" i="26"/>
  <c r="M165" i="26"/>
  <c r="M120" i="26"/>
  <c r="M77" i="26"/>
  <c r="M37" i="26"/>
  <c r="M472" i="26"/>
  <c r="M383" i="26"/>
  <c r="M317" i="26"/>
  <c r="M258" i="26"/>
  <c r="M200" i="26"/>
  <c r="M157" i="26"/>
  <c r="M117" i="26"/>
  <c r="M72" i="26"/>
  <c r="M29" i="26"/>
  <c r="N2" i="26" l="1" a="1"/>
  <c r="N597" i="26" l="1"/>
  <c r="N596" i="26"/>
  <c r="N588" i="26"/>
  <c r="N580" i="26"/>
  <c r="N572" i="26"/>
  <c r="N564" i="26"/>
  <c r="N556" i="26"/>
  <c r="N548" i="26"/>
  <c r="N540" i="26"/>
  <c r="N532" i="26"/>
  <c r="N524" i="26"/>
  <c r="N516" i="26"/>
  <c r="N508" i="26"/>
  <c r="N500" i="26"/>
  <c r="N492" i="26"/>
  <c r="N484" i="26"/>
  <c r="N476" i="26"/>
  <c r="N468" i="26"/>
  <c r="N460" i="26"/>
  <c r="N452" i="26"/>
  <c r="N444" i="26"/>
  <c r="N436" i="26"/>
  <c r="N428" i="26"/>
  <c r="N420" i="26"/>
  <c r="N412" i="26"/>
  <c r="N404" i="26"/>
  <c r="N396" i="26"/>
  <c r="N388" i="26"/>
  <c r="N380" i="26"/>
  <c r="N372" i="26"/>
  <c r="N364" i="26"/>
  <c r="N356" i="26"/>
  <c r="N348" i="26"/>
  <c r="N340" i="26"/>
  <c r="N332" i="26"/>
  <c r="N324" i="26"/>
  <c r="N316" i="26"/>
  <c r="N308" i="26"/>
  <c r="N300" i="26"/>
  <c r="N292" i="26"/>
  <c r="N284" i="26"/>
  <c r="N276" i="26"/>
  <c r="N268" i="26"/>
  <c r="N260" i="26"/>
  <c r="N252" i="26"/>
  <c r="N244" i="26"/>
  <c r="N236" i="26"/>
  <c r="N228" i="26"/>
  <c r="N220" i="26"/>
  <c r="N212" i="26"/>
  <c r="N204" i="26"/>
  <c r="N196" i="26"/>
  <c r="N188" i="26"/>
  <c r="N180" i="26"/>
  <c r="N172" i="26"/>
  <c r="N164" i="26"/>
  <c r="N156" i="26"/>
  <c r="N148" i="26"/>
  <c r="N140" i="26"/>
  <c r="N132" i="26"/>
  <c r="N124" i="26"/>
  <c r="N116" i="26"/>
  <c r="N108" i="26"/>
  <c r="N100" i="26"/>
  <c r="N92" i="26"/>
  <c r="N84" i="26"/>
  <c r="N76" i="26"/>
  <c r="N68" i="26"/>
  <c r="N60" i="26"/>
  <c r="N52" i="26"/>
  <c r="N44" i="26"/>
  <c r="N36" i="26"/>
  <c r="N28" i="26"/>
  <c r="N20" i="26"/>
  <c r="N602" i="26"/>
  <c r="N594" i="26"/>
  <c r="N586" i="26"/>
  <c r="N578" i="26"/>
  <c r="N570" i="26"/>
  <c r="N562" i="26"/>
  <c r="N554" i="26"/>
  <c r="N546" i="26"/>
  <c r="N538" i="26"/>
  <c r="N530" i="26"/>
  <c r="N522" i="26"/>
  <c r="N514" i="26"/>
  <c r="N506" i="26"/>
  <c r="N498" i="26"/>
  <c r="N490" i="26"/>
  <c r="N482" i="26"/>
  <c r="N474" i="26"/>
  <c r="N466" i="26"/>
  <c r="N458" i="26"/>
  <c r="N450" i="26"/>
  <c r="N442" i="26"/>
  <c r="N434" i="26"/>
  <c r="N426" i="26"/>
  <c r="N418" i="26"/>
  <c r="N410" i="26"/>
  <c r="N402" i="26"/>
  <c r="N394" i="26"/>
  <c r="N386" i="26"/>
  <c r="N378" i="26"/>
  <c r="N370" i="26"/>
  <c r="N362" i="26"/>
  <c r="N354" i="26"/>
  <c r="N346" i="26"/>
  <c r="N338" i="26"/>
  <c r="N330" i="26"/>
  <c r="N322" i="26"/>
  <c r="N314" i="26"/>
  <c r="N306" i="26"/>
  <c r="N298" i="26"/>
  <c r="N290" i="26"/>
  <c r="N282" i="26"/>
  <c r="N274" i="26"/>
  <c r="N266" i="26"/>
  <c r="N258" i="26"/>
  <c r="N250" i="26"/>
  <c r="N242" i="26"/>
  <c r="N234" i="26"/>
  <c r="N226" i="26"/>
  <c r="N218" i="26"/>
  <c r="N210" i="26"/>
  <c r="N202" i="26"/>
  <c r="N194" i="26"/>
  <c r="N186" i="26"/>
  <c r="N178" i="26"/>
  <c r="N170" i="26"/>
  <c r="N162" i="26"/>
  <c r="N154" i="26"/>
  <c r="N146" i="26"/>
  <c r="N138" i="26"/>
  <c r="N130" i="26"/>
  <c r="N122" i="26"/>
  <c r="N114" i="26"/>
  <c r="N106" i="26"/>
  <c r="N98" i="26"/>
  <c r="N90" i="26"/>
  <c r="N82" i="26"/>
  <c r="N74" i="26"/>
  <c r="N66" i="26"/>
  <c r="N58" i="26"/>
  <c r="N50" i="26"/>
  <c r="N42" i="26"/>
  <c r="N34" i="26"/>
  <c r="N26" i="26"/>
  <c r="N18" i="26"/>
  <c r="N10" i="26"/>
  <c r="N2" i="26"/>
  <c r="N600" i="26"/>
  <c r="N592" i="26"/>
  <c r="N584" i="26"/>
  <c r="N576" i="26"/>
  <c r="N568" i="26"/>
  <c r="N560" i="26"/>
  <c r="N552" i="26"/>
  <c r="N544" i="26"/>
  <c r="N536" i="26"/>
  <c r="N528" i="26"/>
  <c r="N520" i="26"/>
  <c r="N512" i="26"/>
  <c r="N504" i="26"/>
  <c r="N496" i="26"/>
  <c r="N488" i="26"/>
  <c r="N480" i="26"/>
  <c r="N472" i="26"/>
  <c r="N464" i="26"/>
  <c r="N456" i="26"/>
  <c r="N448" i="26"/>
  <c r="N440" i="26"/>
  <c r="N432" i="26"/>
  <c r="N424" i="26"/>
  <c r="N416" i="26"/>
  <c r="N408" i="26"/>
  <c r="N400" i="26"/>
  <c r="N392" i="26"/>
  <c r="N384" i="26"/>
  <c r="N376" i="26"/>
  <c r="N368" i="26"/>
  <c r="N360" i="26"/>
  <c r="N352" i="26"/>
  <c r="N344" i="26"/>
  <c r="N336" i="26"/>
  <c r="N328" i="26"/>
  <c r="N320" i="26"/>
  <c r="N312" i="26"/>
  <c r="N304" i="26"/>
  <c r="N296" i="26"/>
  <c r="N288" i="26"/>
  <c r="N280" i="26"/>
  <c r="N272" i="26"/>
  <c r="N264" i="26"/>
  <c r="N256" i="26"/>
  <c r="N248" i="26"/>
  <c r="N240" i="26"/>
  <c r="N232" i="26"/>
  <c r="N224" i="26"/>
  <c r="N216" i="26"/>
  <c r="N208" i="26"/>
  <c r="N200" i="26"/>
  <c r="N192" i="26"/>
  <c r="N184" i="26"/>
  <c r="N176" i="26"/>
  <c r="N168" i="26"/>
  <c r="N160" i="26"/>
  <c r="N152" i="26"/>
  <c r="N144" i="26"/>
  <c r="N136" i="26"/>
  <c r="N128" i="26"/>
  <c r="N120" i="26"/>
  <c r="N112" i="26"/>
  <c r="N104" i="26"/>
  <c r="N96" i="26"/>
  <c r="N88" i="26"/>
  <c r="N80" i="26"/>
  <c r="N72" i="26"/>
  <c r="N64" i="26"/>
  <c r="N56" i="26"/>
  <c r="N48" i="26"/>
  <c r="N40" i="26"/>
  <c r="N32" i="26"/>
  <c r="N24" i="26"/>
  <c r="N16" i="26"/>
  <c r="N8" i="26"/>
  <c r="N590" i="26"/>
  <c r="N577" i="26"/>
  <c r="N565" i="26"/>
  <c r="N551" i="26"/>
  <c r="N539" i="26"/>
  <c r="N526" i="26"/>
  <c r="N513" i="26"/>
  <c r="N501" i="26"/>
  <c r="N487" i="26"/>
  <c r="N475" i="26"/>
  <c r="N462" i="26"/>
  <c r="N449" i="26"/>
  <c r="N437" i="26"/>
  <c r="N423" i="26"/>
  <c r="N411" i="26"/>
  <c r="N398" i="26"/>
  <c r="N385" i="26"/>
  <c r="N373" i="26"/>
  <c r="N359" i="26"/>
  <c r="N347" i="26"/>
  <c r="N334" i="26"/>
  <c r="N321" i="26"/>
  <c r="N309" i="26"/>
  <c r="N295" i="26"/>
  <c r="N283" i="26"/>
  <c r="N270" i="26"/>
  <c r="N257" i="26"/>
  <c r="N245" i="26"/>
  <c r="N231" i="26"/>
  <c r="N219" i="26"/>
  <c r="N206" i="26"/>
  <c r="N193" i="26"/>
  <c r="N181" i="26"/>
  <c r="N167" i="26"/>
  <c r="N155" i="26"/>
  <c r="N142" i="26"/>
  <c r="N129" i="26"/>
  <c r="N117" i="26"/>
  <c r="N103" i="26"/>
  <c r="N91" i="26"/>
  <c r="N78" i="26"/>
  <c r="N65" i="26"/>
  <c r="N53" i="26"/>
  <c r="N39" i="26"/>
  <c r="N27" i="26"/>
  <c r="N14" i="26"/>
  <c r="N4" i="26"/>
  <c r="N589" i="26"/>
  <c r="N575" i="26"/>
  <c r="N563" i="26"/>
  <c r="N550" i="26"/>
  <c r="N537" i="26"/>
  <c r="N525" i="26"/>
  <c r="N511" i="26"/>
  <c r="N499" i="26"/>
  <c r="N486" i="26"/>
  <c r="N473" i="26"/>
  <c r="N461" i="26"/>
  <c r="N447" i="26"/>
  <c r="N435" i="26"/>
  <c r="N422" i="26"/>
  <c r="N409" i="26"/>
  <c r="N397" i="26"/>
  <c r="N383" i="26"/>
  <c r="N371" i="26"/>
  <c r="N358" i="26"/>
  <c r="N345" i="26"/>
  <c r="N333" i="26"/>
  <c r="N319" i="26"/>
  <c r="N307" i="26"/>
  <c r="N294" i="26"/>
  <c r="N281" i="26"/>
  <c r="N269" i="26"/>
  <c r="N255" i="26"/>
  <c r="N243" i="26"/>
  <c r="N230" i="26"/>
  <c r="N217" i="26"/>
  <c r="N205" i="26"/>
  <c r="N191" i="26"/>
  <c r="N179" i="26"/>
  <c r="N166" i="26"/>
  <c r="N153" i="26"/>
  <c r="N141" i="26"/>
  <c r="N127" i="26"/>
  <c r="N115" i="26"/>
  <c r="N102" i="26"/>
  <c r="N89" i="26"/>
  <c r="N77" i="26"/>
  <c r="N63" i="26"/>
  <c r="N51" i="26"/>
  <c r="N38" i="26"/>
  <c r="N25" i="26"/>
  <c r="N13" i="26"/>
  <c r="N3" i="26"/>
  <c r="N601" i="26"/>
  <c r="N587" i="26"/>
  <c r="N574" i="26"/>
  <c r="N561" i="26"/>
  <c r="N549" i="26"/>
  <c r="N535" i="26"/>
  <c r="N523" i="26"/>
  <c r="N510" i="26"/>
  <c r="N497" i="26"/>
  <c r="N485" i="26"/>
  <c r="N471" i="26"/>
  <c r="N459" i="26"/>
  <c r="N446" i="26"/>
  <c r="N433" i="26"/>
  <c r="N421" i="26"/>
  <c r="N407" i="26"/>
  <c r="N395" i="26"/>
  <c r="N382" i="26"/>
  <c r="N369" i="26"/>
  <c r="N357" i="26"/>
  <c r="N343" i="26"/>
  <c r="N331" i="26"/>
  <c r="N318" i="26"/>
  <c r="N305" i="26"/>
  <c r="N293" i="26"/>
  <c r="N279" i="26"/>
  <c r="N267" i="26"/>
  <c r="N254" i="26"/>
  <c r="N241" i="26"/>
  <c r="N229" i="26"/>
  <c r="N215" i="26"/>
  <c r="N203" i="26"/>
  <c r="N190" i="26"/>
  <c r="N177" i="26"/>
  <c r="N165" i="26"/>
  <c r="N151" i="26"/>
  <c r="N139" i="26"/>
  <c r="N126" i="26"/>
  <c r="N113" i="26"/>
  <c r="N101" i="26"/>
  <c r="N87" i="26"/>
  <c r="N75" i="26"/>
  <c r="N62" i="26"/>
  <c r="N49" i="26"/>
  <c r="N37" i="26"/>
  <c r="N23" i="26"/>
  <c r="N12" i="26"/>
  <c r="N599" i="26"/>
  <c r="N585" i="26"/>
  <c r="N573" i="26"/>
  <c r="N559" i="26"/>
  <c r="N547" i="26"/>
  <c r="N534" i="26"/>
  <c r="N521" i="26"/>
  <c r="N509" i="26"/>
  <c r="N495" i="26"/>
  <c r="N483" i="26"/>
  <c r="N470" i="26"/>
  <c r="N457" i="26"/>
  <c r="N445" i="26"/>
  <c r="N431" i="26"/>
  <c r="N419" i="26"/>
  <c r="N406" i="26"/>
  <c r="N393" i="26"/>
  <c r="N381" i="26"/>
  <c r="N367" i="26"/>
  <c r="N355" i="26"/>
  <c r="N342" i="26"/>
  <c r="N329" i="26"/>
  <c r="N317" i="26"/>
  <c r="N303" i="26"/>
  <c r="N291" i="26"/>
  <c r="N278" i="26"/>
  <c r="N265" i="26"/>
  <c r="N253" i="26"/>
  <c r="N239" i="26"/>
  <c r="N227" i="26"/>
  <c r="N214" i="26"/>
  <c r="N201" i="26"/>
  <c r="N189" i="26"/>
  <c r="N175" i="26"/>
  <c r="N163" i="26"/>
  <c r="N150" i="26"/>
  <c r="N137" i="26"/>
  <c r="N125" i="26"/>
  <c r="N111" i="26"/>
  <c r="N99" i="26"/>
  <c r="N86" i="26"/>
  <c r="N73" i="26"/>
  <c r="N61" i="26"/>
  <c r="N47" i="26"/>
  <c r="N35" i="26"/>
  <c r="N22" i="26"/>
  <c r="N11" i="26"/>
  <c r="N598" i="26"/>
  <c r="N583" i="26"/>
  <c r="N571" i="26"/>
  <c r="N558" i="26"/>
  <c r="N545" i="26"/>
  <c r="N533" i="26"/>
  <c r="N519" i="26"/>
  <c r="N507" i="26"/>
  <c r="N494" i="26"/>
  <c r="N481" i="26"/>
  <c r="N469" i="26"/>
  <c r="N455" i="26"/>
  <c r="N443" i="26"/>
  <c r="N430" i="26"/>
  <c r="N417" i="26"/>
  <c r="N405" i="26"/>
  <c r="N391" i="26"/>
  <c r="N379" i="26"/>
  <c r="N366" i="26"/>
  <c r="N353" i="26"/>
  <c r="N341" i="26"/>
  <c r="N327" i="26"/>
  <c r="N315" i="26"/>
  <c r="N302" i="26"/>
  <c r="N289" i="26"/>
  <c r="N277" i="26"/>
  <c r="N263" i="26"/>
  <c r="N251" i="26"/>
  <c r="N238" i="26"/>
  <c r="N225" i="26"/>
  <c r="N213" i="26"/>
  <c r="N199" i="26"/>
  <c r="N187" i="26"/>
  <c r="N174" i="26"/>
  <c r="N161" i="26"/>
  <c r="N149" i="26"/>
  <c r="N135" i="26"/>
  <c r="N123" i="26"/>
  <c r="N110" i="26"/>
  <c r="N97" i="26"/>
  <c r="N85" i="26"/>
  <c r="N71" i="26"/>
  <c r="N59" i="26"/>
  <c r="N46" i="26"/>
  <c r="N33" i="26"/>
  <c r="N21" i="26"/>
  <c r="N9" i="26"/>
  <c r="N595" i="26"/>
  <c r="N582" i="26"/>
  <c r="N569" i="26"/>
  <c r="N557" i="26"/>
  <c r="N543" i="26"/>
  <c r="N531" i="26"/>
  <c r="N518" i="26"/>
  <c r="N505" i="26"/>
  <c r="N493" i="26"/>
  <c r="N479" i="26"/>
  <c r="N467" i="26"/>
  <c r="N454" i="26"/>
  <c r="N441" i="26"/>
  <c r="N429" i="26"/>
  <c r="N415" i="26"/>
  <c r="N403" i="26"/>
  <c r="N390" i="26"/>
  <c r="N377" i="26"/>
  <c r="N365" i="26"/>
  <c r="N351" i="26"/>
  <c r="N339" i="26"/>
  <c r="N326" i="26"/>
  <c r="N313" i="26"/>
  <c r="N301" i="26"/>
  <c r="N287" i="26"/>
  <c r="N275" i="26"/>
  <c r="N262" i="26"/>
  <c r="N249" i="26"/>
  <c r="N237" i="26"/>
  <c r="N223" i="26"/>
  <c r="N211" i="26"/>
  <c r="N198" i="26"/>
  <c r="N185" i="26"/>
  <c r="N173" i="26"/>
  <c r="N159" i="26"/>
  <c r="N147" i="26"/>
  <c r="N134" i="26"/>
  <c r="N121" i="26"/>
  <c r="N109" i="26"/>
  <c r="N95" i="26"/>
  <c r="N83" i="26"/>
  <c r="N70" i="26"/>
  <c r="N57" i="26"/>
  <c r="N45" i="26"/>
  <c r="N31" i="26"/>
  <c r="N19" i="26"/>
  <c r="N7" i="26"/>
  <c r="N593" i="26"/>
  <c r="N581" i="26"/>
  <c r="N567" i="26"/>
  <c r="N555" i="26"/>
  <c r="N542" i="26"/>
  <c r="N529" i="26"/>
  <c r="N517" i="26"/>
  <c r="N503" i="26"/>
  <c r="N491" i="26"/>
  <c r="N478" i="26"/>
  <c r="N465" i="26"/>
  <c r="N453" i="26"/>
  <c r="N439" i="26"/>
  <c r="N427" i="26"/>
  <c r="N414" i="26"/>
  <c r="N401" i="26"/>
  <c r="N389" i="26"/>
  <c r="N375" i="26"/>
  <c r="N363" i="26"/>
  <c r="N350" i="26"/>
  <c r="N337" i="26"/>
  <c r="N325" i="26"/>
  <c r="N311" i="26"/>
  <c r="N299" i="26"/>
  <c r="N286" i="26"/>
  <c r="N273" i="26"/>
  <c r="N261" i="26"/>
  <c r="N247" i="26"/>
  <c r="N235" i="26"/>
  <c r="N222" i="26"/>
  <c r="N209" i="26"/>
  <c r="N197" i="26"/>
  <c r="N183" i="26"/>
  <c r="N171" i="26"/>
  <c r="N158" i="26"/>
  <c r="N145" i="26"/>
  <c r="N133" i="26"/>
  <c r="N119" i="26"/>
  <c r="N107" i="26"/>
  <c r="N94" i="26"/>
  <c r="N515" i="26"/>
  <c r="N413" i="26"/>
  <c r="N310" i="26"/>
  <c r="N207" i="26"/>
  <c r="N105" i="26"/>
  <c r="N43" i="26"/>
  <c r="N591" i="26"/>
  <c r="N489" i="26"/>
  <c r="N387" i="26"/>
  <c r="N285" i="26"/>
  <c r="N182" i="26"/>
  <c r="N81" i="26"/>
  <c r="N30" i="26"/>
  <c r="N579" i="26"/>
  <c r="N477" i="26"/>
  <c r="N374" i="26"/>
  <c r="N271" i="26"/>
  <c r="N169" i="26"/>
  <c r="N79" i="26"/>
  <c r="N29" i="26"/>
  <c r="N553" i="26"/>
  <c r="N451" i="26"/>
  <c r="N349" i="26"/>
  <c r="N246" i="26"/>
  <c r="N143" i="26"/>
  <c r="N67" i="26"/>
  <c r="N15" i="26"/>
  <c r="N527" i="26"/>
  <c r="N425" i="26"/>
  <c r="N323" i="26"/>
  <c r="N221" i="26"/>
  <c r="N118" i="26"/>
  <c r="N54" i="26"/>
  <c r="N5" i="26"/>
  <c r="N335" i="26"/>
  <c r="N69" i="26"/>
  <c r="N566" i="26"/>
  <c r="N297" i="26"/>
  <c r="N55" i="26"/>
  <c r="N541" i="26"/>
  <c r="N259" i="26"/>
  <c r="N41" i="26"/>
  <c r="N463" i="26"/>
  <c r="N195" i="26"/>
  <c r="N6" i="26"/>
  <c r="N399" i="26"/>
  <c r="N131" i="26"/>
  <c r="N502" i="26"/>
  <c r="N361" i="26"/>
  <c r="N438" i="26"/>
  <c r="N233" i="26"/>
  <c r="N157" i="26"/>
  <c r="N93" i="26"/>
  <c r="N17" i="26"/>
  <c r="O2" i="26" l="1"/>
  <c r="B9" i="26" s="1"/>
  <c r="U14" i="23" l="1"/>
  <c r="U13" i="23"/>
  <c r="S10" i="23"/>
  <c r="S11" i="23"/>
  <c r="S9" i="23"/>
  <c r="S7" i="23"/>
  <c r="S8" i="23"/>
  <c r="S6" i="23"/>
  <c r="N76" i="22"/>
  <c r="N62" i="22"/>
  <c r="T11" i="22" l="1"/>
  <c r="T10" i="22"/>
  <c r="S7" i="22"/>
  <c r="S8" i="22"/>
  <c r="S6" i="22"/>
  <c r="S4" i="22"/>
  <c r="S5" i="22"/>
  <c r="S3" i="22"/>
  <c r="O30" i="21"/>
  <c r="O29" i="21"/>
  <c r="J33" i="21"/>
  <c r="J34" i="21"/>
  <c r="J32" i="21"/>
  <c r="J29" i="21"/>
  <c r="J31" i="21"/>
  <c r="J30" i="21"/>
  <c r="T13" i="24" l="1"/>
  <c r="K53" i="24" l="1"/>
  <c r="L52" i="23"/>
  <c r="L45" i="23"/>
  <c r="L66" i="21"/>
  <c r="L52" i="21"/>
  <c r="F745" i="22"/>
  <c r="E745" i="22"/>
  <c r="F744" i="22"/>
  <c r="E744" i="22"/>
  <c r="F743" i="22"/>
  <c r="E743" i="22"/>
  <c r="F742" i="22"/>
  <c r="E742" i="22"/>
  <c r="F741" i="22"/>
  <c r="E741" i="22"/>
  <c r="F740" i="22"/>
  <c r="E740" i="22"/>
  <c r="F739" i="22"/>
  <c r="E739" i="22"/>
  <c r="F738" i="22"/>
  <c r="E738" i="22"/>
  <c r="F737" i="22"/>
  <c r="E737" i="22"/>
  <c r="F736" i="22"/>
  <c r="E736" i="22"/>
  <c r="F735" i="22"/>
  <c r="E735" i="22"/>
  <c r="F734" i="22"/>
  <c r="E734" i="22"/>
  <c r="F733" i="22"/>
  <c r="E733" i="22"/>
  <c r="F732" i="22"/>
  <c r="E732" i="22"/>
  <c r="F731" i="22"/>
  <c r="E731" i="22"/>
  <c r="F730" i="22"/>
  <c r="E730" i="22"/>
  <c r="F729" i="22"/>
  <c r="E729" i="22"/>
  <c r="F728" i="22"/>
  <c r="E728" i="22"/>
  <c r="F727" i="22"/>
  <c r="E727" i="22"/>
  <c r="F726" i="22"/>
  <c r="E726" i="22"/>
  <c r="F725" i="22"/>
  <c r="E725" i="22"/>
  <c r="F724" i="22"/>
  <c r="E724" i="22"/>
  <c r="F723" i="22"/>
  <c r="E723" i="22"/>
  <c r="F722" i="22"/>
  <c r="E722" i="22"/>
  <c r="F721" i="22"/>
  <c r="E721" i="22"/>
  <c r="F720" i="22"/>
  <c r="E720" i="22"/>
  <c r="F719" i="22"/>
  <c r="E719" i="22"/>
  <c r="F718" i="22"/>
  <c r="E718" i="22"/>
  <c r="F717" i="22"/>
  <c r="E717" i="22"/>
  <c r="F716" i="22"/>
  <c r="E716" i="22"/>
  <c r="F715" i="22"/>
  <c r="E715" i="22"/>
  <c r="F714" i="22"/>
  <c r="E714" i="22"/>
  <c r="F713" i="22"/>
  <c r="E713" i="22"/>
  <c r="F712" i="22"/>
  <c r="E712" i="22"/>
  <c r="F711" i="22"/>
  <c r="E711" i="22"/>
  <c r="F710" i="22"/>
  <c r="E710" i="22"/>
  <c r="F709" i="22"/>
  <c r="E709" i="22"/>
  <c r="F708" i="22"/>
  <c r="E708" i="22"/>
  <c r="F707" i="22"/>
  <c r="E707" i="22"/>
  <c r="F706" i="22"/>
  <c r="E706" i="22"/>
  <c r="F705" i="22"/>
  <c r="E705" i="22"/>
  <c r="F704" i="22"/>
  <c r="E704" i="22"/>
  <c r="F703" i="22"/>
  <c r="E703" i="22"/>
  <c r="F702" i="22"/>
  <c r="E702" i="22"/>
  <c r="F701" i="22"/>
  <c r="E701" i="22"/>
  <c r="F700" i="22"/>
  <c r="E700" i="22"/>
  <c r="F699" i="22"/>
  <c r="E699" i="22"/>
  <c r="F698" i="22"/>
  <c r="E698" i="22"/>
  <c r="F697" i="22"/>
  <c r="E697" i="22"/>
  <c r="F696" i="22"/>
  <c r="E696" i="22"/>
  <c r="F695" i="22"/>
  <c r="E695" i="22"/>
  <c r="F694" i="22"/>
  <c r="E694" i="22"/>
  <c r="F693" i="22"/>
  <c r="E693" i="22"/>
  <c r="F692" i="22"/>
  <c r="E692" i="22"/>
  <c r="F691" i="22"/>
  <c r="E691" i="22"/>
  <c r="F690" i="22"/>
  <c r="E690" i="22"/>
  <c r="F689" i="22"/>
  <c r="E689" i="22"/>
  <c r="F688" i="22"/>
  <c r="E688" i="22"/>
  <c r="F687" i="22"/>
  <c r="E687" i="22"/>
  <c r="F686" i="22"/>
  <c r="E686" i="22"/>
  <c r="F685" i="22"/>
  <c r="E685" i="22"/>
  <c r="F684" i="22"/>
  <c r="E684" i="22"/>
  <c r="F683" i="22"/>
  <c r="E683" i="22"/>
  <c r="F682" i="22"/>
  <c r="E682" i="22"/>
  <c r="F681" i="22"/>
  <c r="E681" i="22"/>
  <c r="F680" i="22"/>
  <c r="E680" i="22"/>
  <c r="F679" i="22"/>
  <c r="E679" i="22"/>
  <c r="F678" i="22"/>
  <c r="E678" i="22"/>
  <c r="F677" i="22"/>
  <c r="E677" i="22"/>
  <c r="F676" i="22"/>
  <c r="E676" i="22"/>
  <c r="F675" i="22"/>
  <c r="E675" i="22"/>
  <c r="F674" i="22"/>
  <c r="E674" i="22"/>
  <c r="F673" i="22"/>
  <c r="E673" i="22"/>
  <c r="F672" i="22"/>
  <c r="E672" i="22"/>
  <c r="F671" i="22"/>
  <c r="E671" i="22"/>
  <c r="F670" i="22"/>
  <c r="E670" i="22"/>
  <c r="F669" i="22"/>
  <c r="E669" i="22"/>
  <c r="F668" i="22"/>
  <c r="E668" i="22"/>
  <c r="F667" i="22"/>
  <c r="E667" i="22"/>
  <c r="F666" i="22"/>
  <c r="E666" i="22"/>
  <c r="F665" i="22"/>
  <c r="E665" i="22"/>
  <c r="F664" i="22"/>
  <c r="E664" i="22"/>
  <c r="F663" i="22"/>
  <c r="E663" i="22"/>
  <c r="F662" i="22"/>
  <c r="E662" i="22"/>
  <c r="F661" i="22"/>
  <c r="E661" i="22"/>
  <c r="F660" i="22"/>
  <c r="E660" i="22"/>
  <c r="F659" i="22"/>
  <c r="E659" i="22"/>
  <c r="F658" i="22"/>
  <c r="E658" i="22"/>
  <c r="F657" i="22"/>
  <c r="E657" i="22"/>
  <c r="F656" i="22"/>
  <c r="E656" i="22"/>
  <c r="F655" i="22"/>
  <c r="E655" i="22"/>
  <c r="F654" i="22"/>
  <c r="E654" i="22"/>
  <c r="F653" i="22"/>
  <c r="E653" i="22"/>
  <c r="F652" i="22"/>
  <c r="E652" i="22"/>
  <c r="F651" i="22"/>
  <c r="E651" i="22"/>
  <c r="F650" i="22"/>
  <c r="E650" i="22"/>
  <c r="F649" i="22"/>
  <c r="E649" i="22"/>
  <c r="F648" i="22"/>
  <c r="E648" i="22"/>
  <c r="F647" i="22"/>
  <c r="E647" i="22"/>
  <c r="F646" i="22"/>
  <c r="E646" i="22"/>
  <c r="F645" i="22"/>
  <c r="E645" i="22"/>
  <c r="F644" i="22"/>
  <c r="E644" i="22"/>
  <c r="F643" i="22"/>
  <c r="E643" i="22"/>
  <c r="F642" i="22"/>
  <c r="E642" i="22"/>
  <c r="F641" i="22"/>
  <c r="E641" i="22"/>
  <c r="F640" i="22"/>
  <c r="E640" i="22"/>
  <c r="F639" i="22"/>
  <c r="E639" i="22"/>
  <c r="F638" i="22"/>
  <c r="E638" i="22"/>
  <c r="F637" i="22"/>
  <c r="E637" i="22"/>
  <c r="F636" i="22"/>
  <c r="E636" i="22"/>
  <c r="F635" i="22"/>
  <c r="E635" i="22"/>
  <c r="F634" i="22"/>
  <c r="E634" i="22"/>
  <c r="F633" i="22"/>
  <c r="E633" i="22"/>
  <c r="F632" i="22"/>
  <c r="E632" i="22"/>
  <c r="F631" i="22"/>
  <c r="E631" i="22"/>
  <c r="F630" i="22"/>
  <c r="E630" i="22"/>
  <c r="F629" i="22"/>
  <c r="E629" i="22"/>
  <c r="F628" i="22"/>
  <c r="E628" i="22"/>
  <c r="F627" i="22"/>
  <c r="E627" i="22"/>
  <c r="F626" i="22"/>
  <c r="E626" i="22"/>
  <c r="F625" i="22"/>
  <c r="E625" i="22"/>
  <c r="F624" i="22"/>
  <c r="E624" i="22"/>
  <c r="F623" i="22"/>
  <c r="E623" i="22"/>
  <c r="F622" i="22"/>
  <c r="E622" i="22"/>
  <c r="F621" i="22"/>
  <c r="E621" i="22"/>
  <c r="F620" i="22"/>
  <c r="E620" i="22"/>
  <c r="F619" i="22"/>
  <c r="E619" i="22"/>
  <c r="F618" i="22"/>
  <c r="E618" i="22"/>
  <c r="F617" i="22"/>
  <c r="E617" i="22"/>
  <c r="F616" i="22"/>
  <c r="E616" i="22"/>
  <c r="F615" i="22"/>
  <c r="E615" i="22"/>
  <c r="F614" i="22"/>
  <c r="E614" i="22"/>
  <c r="F613" i="22"/>
  <c r="E613" i="22"/>
  <c r="F612" i="22"/>
  <c r="E612" i="22"/>
  <c r="F611" i="22"/>
  <c r="E611" i="22"/>
  <c r="F610" i="22"/>
  <c r="E610" i="22"/>
  <c r="F609" i="22"/>
  <c r="E609" i="22"/>
  <c r="F608" i="22"/>
  <c r="E608" i="22"/>
  <c r="F607" i="22"/>
  <c r="E607" i="22"/>
  <c r="F606" i="22"/>
  <c r="E606" i="22"/>
  <c r="F605" i="22"/>
  <c r="E605" i="22"/>
  <c r="F604" i="22"/>
  <c r="E604" i="22"/>
  <c r="F603" i="22"/>
  <c r="E603" i="22"/>
  <c r="F602" i="22"/>
  <c r="E602" i="22"/>
  <c r="F601" i="22"/>
  <c r="E601" i="22"/>
  <c r="F600" i="22"/>
  <c r="E600" i="22"/>
  <c r="F599" i="22"/>
  <c r="E599" i="22"/>
  <c r="F598" i="22"/>
  <c r="E598" i="22"/>
  <c r="F597" i="22"/>
  <c r="E597" i="22"/>
  <c r="F596" i="22"/>
  <c r="E596" i="22"/>
  <c r="F595" i="22"/>
  <c r="E595" i="22"/>
  <c r="F594" i="22"/>
  <c r="E594" i="22"/>
  <c r="F593" i="22"/>
  <c r="E593" i="22"/>
  <c r="F592" i="22"/>
  <c r="E592" i="22"/>
  <c r="F591" i="22"/>
  <c r="E591" i="22"/>
  <c r="F590" i="22"/>
  <c r="E590" i="22"/>
  <c r="F589" i="22"/>
  <c r="E589" i="22"/>
  <c r="F588" i="22"/>
  <c r="E588" i="22"/>
  <c r="F587" i="22"/>
  <c r="E587" i="22"/>
  <c r="F586" i="22"/>
  <c r="E586" i="22"/>
  <c r="F585" i="22"/>
  <c r="E585" i="22"/>
  <c r="F584" i="22"/>
  <c r="E584" i="22"/>
  <c r="F583" i="22"/>
  <c r="E583" i="22"/>
  <c r="F582" i="22"/>
  <c r="E582" i="22"/>
  <c r="F581" i="22"/>
  <c r="E581" i="22"/>
  <c r="F580" i="22"/>
  <c r="E580" i="22"/>
  <c r="F579" i="22"/>
  <c r="E579" i="22"/>
  <c r="F578" i="22"/>
  <c r="E578" i="22"/>
  <c r="F577" i="22"/>
  <c r="E577" i="22"/>
  <c r="F576" i="22"/>
  <c r="E576" i="22"/>
  <c r="F575" i="22"/>
  <c r="E575" i="22"/>
  <c r="F574" i="22"/>
  <c r="E574" i="22"/>
  <c r="F573" i="22"/>
  <c r="E573" i="22"/>
  <c r="F572" i="22"/>
  <c r="E572" i="22"/>
  <c r="F571" i="22"/>
  <c r="E571" i="22"/>
  <c r="F570" i="22"/>
  <c r="E570" i="22"/>
  <c r="F569" i="22"/>
  <c r="E569" i="22"/>
  <c r="F568" i="22"/>
  <c r="E568" i="22"/>
  <c r="F567" i="22"/>
  <c r="E567" i="22"/>
  <c r="F566" i="22"/>
  <c r="E566" i="22"/>
  <c r="F565" i="22"/>
  <c r="E565" i="22"/>
  <c r="F564" i="22"/>
  <c r="E564" i="22"/>
  <c r="F563" i="22"/>
  <c r="E563" i="22"/>
  <c r="F562" i="22"/>
  <c r="E562" i="22"/>
  <c r="F561" i="22"/>
  <c r="E561" i="22"/>
  <c r="F560" i="22"/>
  <c r="E560" i="22"/>
  <c r="F559" i="22"/>
  <c r="E559" i="22"/>
  <c r="F558" i="22"/>
  <c r="E558" i="22"/>
  <c r="F557" i="22"/>
  <c r="E557" i="22"/>
  <c r="F556" i="22"/>
  <c r="E556" i="22"/>
  <c r="F555" i="22"/>
  <c r="E555" i="22"/>
  <c r="F554" i="22"/>
  <c r="E554" i="22"/>
  <c r="F553" i="22"/>
  <c r="E553" i="22"/>
  <c r="F552" i="22"/>
  <c r="E552" i="22"/>
  <c r="F551" i="22"/>
  <c r="E551" i="22"/>
  <c r="F550" i="22"/>
  <c r="E550" i="22"/>
  <c r="F549" i="22"/>
  <c r="E549" i="22"/>
  <c r="F548" i="22"/>
  <c r="E548" i="22"/>
  <c r="F547" i="22"/>
  <c r="E547" i="22"/>
  <c r="F546" i="22"/>
  <c r="E546" i="22"/>
  <c r="F545" i="22"/>
  <c r="E545" i="22"/>
  <c r="F544" i="22"/>
  <c r="E544" i="22"/>
  <c r="F543" i="22"/>
  <c r="E543" i="22"/>
  <c r="F542" i="22"/>
  <c r="E542" i="22"/>
  <c r="F541" i="22"/>
  <c r="E541" i="22"/>
  <c r="F540" i="22"/>
  <c r="E540" i="22"/>
  <c r="F539" i="22"/>
  <c r="E539" i="22"/>
  <c r="F538" i="22"/>
  <c r="E538" i="22"/>
  <c r="F537" i="22"/>
  <c r="E537" i="22"/>
  <c r="F536" i="22"/>
  <c r="E536" i="22"/>
  <c r="F535" i="22"/>
  <c r="E535" i="22"/>
  <c r="F534" i="22"/>
  <c r="E534" i="22"/>
  <c r="F533" i="22"/>
  <c r="E533" i="22"/>
  <c r="F532" i="22"/>
  <c r="E532" i="22"/>
  <c r="F531" i="22"/>
  <c r="E531" i="22"/>
  <c r="F530" i="22"/>
  <c r="E530" i="22"/>
  <c r="F529" i="22"/>
  <c r="E529" i="22"/>
  <c r="F528" i="22"/>
  <c r="E528" i="22"/>
  <c r="F527" i="22"/>
  <c r="E527" i="22"/>
  <c r="F526" i="22"/>
  <c r="E526" i="22"/>
  <c r="F525" i="22"/>
  <c r="E525" i="22"/>
  <c r="F524" i="22"/>
  <c r="E524" i="22"/>
  <c r="F523" i="22"/>
  <c r="E523" i="22"/>
  <c r="F522" i="22"/>
  <c r="E522" i="22"/>
  <c r="F521" i="22"/>
  <c r="E521" i="22"/>
  <c r="F520" i="22"/>
  <c r="E520" i="22"/>
  <c r="F519" i="22"/>
  <c r="E519" i="22"/>
  <c r="F518" i="22"/>
  <c r="E518" i="22"/>
  <c r="F517" i="22"/>
  <c r="E517" i="22"/>
  <c r="F516" i="22"/>
  <c r="E516" i="22"/>
  <c r="F515" i="22"/>
  <c r="E515" i="22"/>
  <c r="F514" i="22"/>
  <c r="E514" i="22"/>
  <c r="F513" i="22"/>
  <c r="E513" i="22"/>
  <c r="F512" i="22"/>
  <c r="E512" i="22"/>
  <c r="F511" i="22"/>
  <c r="E511" i="22"/>
  <c r="F510" i="22"/>
  <c r="E510" i="22"/>
  <c r="F509" i="22"/>
  <c r="E509" i="22"/>
  <c r="F508" i="22"/>
  <c r="E508" i="22"/>
  <c r="F507" i="22"/>
  <c r="E507" i="22"/>
  <c r="F506" i="22"/>
  <c r="E506" i="22"/>
  <c r="F505" i="22"/>
  <c r="E505" i="22"/>
  <c r="F504" i="22"/>
  <c r="E504" i="22"/>
  <c r="F503" i="22"/>
  <c r="E503" i="22"/>
  <c r="F502" i="22"/>
  <c r="E502" i="22"/>
  <c r="F501" i="22"/>
  <c r="E501" i="22"/>
  <c r="F500" i="22"/>
  <c r="E500" i="22"/>
  <c r="F499" i="22"/>
  <c r="E499" i="22"/>
  <c r="F498" i="22"/>
  <c r="E498" i="22"/>
  <c r="F497" i="22"/>
  <c r="E497" i="22"/>
  <c r="F496" i="22"/>
  <c r="E496" i="22"/>
  <c r="F495" i="22"/>
  <c r="E495" i="22"/>
  <c r="F494" i="22"/>
  <c r="E494" i="22"/>
  <c r="F493" i="22"/>
  <c r="E493" i="22"/>
  <c r="F492" i="22"/>
  <c r="E492" i="22"/>
  <c r="F491" i="22"/>
  <c r="E491" i="22"/>
  <c r="F490" i="22"/>
  <c r="E490" i="22"/>
  <c r="F489" i="22"/>
  <c r="E489" i="22"/>
  <c r="F488" i="22"/>
  <c r="E488" i="22"/>
  <c r="F487" i="22"/>
  <c r="E487" i="22"/>
  <c r="F486" i="22"/>
  <c r="E486" i="22"/>
  <c r="F485" i="22"/>
  <c r="E485" i="22"/>
  <c r="F484" i="22"/>
  <c r="E484" i="22"/>
  <c r="F483" i="22"/>
  <c r="E483" i="22"/>
  <c r="F482" i="22"/>
  <c r="E482" i="22"/>
  <c r="F481" i="22"/>
  <c r="E481" i="22"/>
  <c r="F480" i="22"/>
  <c r="E480" i="22"/>
  <c r="F479" i="22"/>
  <c r="E479" i="22"/>
  <c r="F478" i="22"/>
  <c r="E478" i="22"/>
  <c r="F477" i="22"/>
  <c r="E477" i="22"/>
  <c r="F476" i="22"/>
  <c r="E476" i="22"/>
  <c r="F475" i="22"/>
  <c r="E475" i="22"/>
  <c r="F474" i="22"/>
  <c r="E474" i="22"/>
  <c r="F473" i="22"/>
  <c r="E473" i="22"/>
  <c r="F472" i="22"/>
  <c r="E472" i="22"/>
  <c r="F471" i="22"/>
  <c r="E471" i="22"/>
  <c r="F470" i="22"/>
  <c r="E470" i="22"/>
  <c r="F469" i="22"/>
  <c r="E469" i="22"/>
  <c r="F468" i="22"/>
  <c r="E468" i="22"/>
  <c r="F467" i="22"/>
  <c r="E467" i="22"/>
  <c r="F466" i="22"/>
  <c r="E466" i="22"/>
  <c r="F465" i="22"/>
  <c r="E465" i="22"/>
  <c r="F464" i="22"/>
  <c r="E464" i="22"/>
  <c r="F463" i="22"/>
  <c r="E463" i="22"/>
  <c r="F462" i="22"/>
  <c r="E462" i="22"/>
  <c r="F461" i="22"/>
  <c r="E461" i="22"/>
  <c r="F460" i="22"/>
  <c r="E460" i="22"/>
  <c r="F459" i="22"/>
  <c r="E459" i="22"/>
  <c r="F458" i="22"/>
  <c r="E458" i="22"/>
  <c r="F457" i="22"/>
  <c r="E457" i="22"/>
  <c r="F456" i="22"/>
  <c r="E456" i="22"/>
  <c r="F455" i="22"/>
  <c r="E455" i="22"/>
  <c r="F454" i="22"/>
  <c r="E454" i="22"/>
  <c r="F453" i="22"/>
  <c r="E453" i="22"/>
  <c r="F452" i="22"/>
  <c r="E452" i="22"/>
  <c r="F451" i="22"/>
  <c r="E451" i="22"/>
  <c r="F450" i="22"/>
  <c r="E450" i="22"/>
  <c r="F449" i="22"/>
  <c r="E449" i="22"/>
  <c r="F448" i="22"/>
  <c r="E448" i="22"/>
  <c r="F447" i="22"/>
  <c r="E447" i="22"/>
  <c r="F446" i="22"/>
  <c r="E446" i="22"/>
  <c r="F445" i="22"/>
  <c r="E445" i="22"/>
  <c r="F444" i="22"/>
  <c r="E444" i="22"/>
  <c r="F443" i="22"/>
  <c r="E443" i="22"/>
  <c r="F442" i="22"/>
  <c r="E442" i="22"/>
  <c r="F441" i="22"/>
  <c r="E441" i="22"/>
  <c r="F440" i="22"/>
  <c r="E440" i="22"/>
  <c r="F439" i="22"/>
  <c r="E439" i="22"/>
  <c r="F438" i="22"/>
  <c r="E438" i="22"/>
  <c r="F437" i="22"/>
  <c r="E437" i="22"/>
  <c r="F436" i="22"/>
  <c r="E436" i="22"/>
  <c r="F435" i="22"/>
  <c r="E435" i="22"/>
  <c r="F434" i="22"/>
  <c r="E434" i="22"/>
  <c r="F433" i="22"/>
  <c r="E433" i="22"/>
  <c r="F432" i="22"/>
  <c r="E432" i="22"/>
  <c r="F431" i="22"/>
  <c r="E431" i="22"/>
  <c r="F430" i="22"/>
  <c r="E430" i="22"/>
  <c r="F429" i="22"/>
  <c r="E429" i="22"/>
  <c r="F428" i="22"/>
  <c r="E428" i="22"/>
  <c r="F427" i="22"/>
  <c r="E427" i="22"/>
  <c r="F426" i="22"/>
  <c r="E426" i="22"/>
  <c r="F425" i="22"/>
  <c r="E425" i="22"/>
  <c r="F424" i="22"/>
  <c r="E424" i="22"/>
  <c r="F423" i="22"/>
  <c r="E423" i="22"/>
  <c r="F422" i="22"/>
  <c r="E422" i="22"/>
  <c r="F421" i="22"/>
  <c r="E421" i="22"/>
  <c r="F420" i="22"/>
  <c r="E420" i="22"/>
  <c r="F419" i="22"/>
  <c r="E419" i="22"/>
  <c r="F418" i="22"/>
  <c r="E418" i="22"/>
  <c r="F417" i="22"/>
  <c r="E417" i="22"/>
  <c r="F416" i="22"/>
  <c r="E416" i="22"/>
  <c r="F415" i="22"/>
  <c r="E415" i="22"/>
  <c r="F414" i="22"/>
  <c r="E414" i="22"/>
  <c r="F413" i="22"/>
  <c r="E413" i="22"/>
  <c r="F412" i="22"/>
  <c r="E412" i="22"/>
  <c r="F411" i="22"/>
  <c r="E411" i="22"/>
  <c r="F410" i="22"/>
  <c r="E410" i="22"/>
  <c r="F409" i="22"/>
  <c r="E409" i="22"/>
  <c r="F408" i="22"/>
  <c r="E408" i="22"/>
  <c r="F407" i="22"/>
  <c r="E407" i="22"/>
  <c r="F406" i="22"/>
  <c r="E406" i="22"/>
  <c r="F405" i="22"/>
  <c r="E405" i="22"/>
  <c r="F404" i="22"/>
  <c r="E404" i="22"/>
  <c r="F403" i="22"/>
  <c r="E403" i="22"/>
  <c r="F402" i="22"/>
  <c r="E402" i="22"/>
  <c r="F401" i="22"/>
  <c r="E401" i="22"/>
  <c r="F400" i="22"/>
  <c r="E400" i="22"/>
  <c r="F399" i="22"/>
  <c r="E399" i="22"/>
  <c r="F398" i="22"/>
  <c r="E398" i="22"/>
  <c r="F397" i="22"/>
  <c r="E397" i="22"/>
  <c r="F396" i="22"/>
  <c r="E396" i="22"/>
  <c r="F395" i="22"/>
  <c r="E395" i="22"/>
  <c r="F394" i="22"/>
  <c r="E394" i="22"/>
  <c r="F393" i="22"/>
  <c r="E393" i="22"/>
  <c r="F392" i="22"/>
  <c r="E392" i="22"/>
  <c r="F391" i="22"/>
  <c r="E391" i="22"/>
  <c r="F390" i="22"/>
  <c r="E390" i="22"/>
  <c r="F389" i="22"/>
  <c r="E389" i="22"/>
  <c r="F388" i="22"/>
  <c r="E388" i="22"/>
  <c r="F387" i="22"/>
  <c r="E387" i="22"/>
  <c r="F386" i="22"/>
  <c r="E386" i="22"/>
  <c r="F385" i="22"/>
  <c r="E385" i="22"/>
  <c r="F384" i="22"/>
  <c r="E384" i="22"/>
  <c r="F383" i="22"/>
  <c r="E383" i="22"/>
  <c r="F382" i="22"/>
  <c r="E382" i="22"/>
  <c r="F381" i="22"/>
  <c r="E381" i="22"/>
  <c r="F380" i="22"/>
  <c r="E380" i="22"/>
  <c r="F379" i="22"/>
  <c r="E379" i="22"/>
  <c r="F378" i="22"/>
  <c r="E378" i="22"/>
  <c r="F377" i="22"/>
  <c r="E377" i="22"/>
  <c r="F376" i="22"/>
  <c r="E376" i="22"/>
  <c r="F375" i="22"/>
  <c r="E375" i="22"/>
  <c r="F374" i="22"/>
  <c r="E374" i="22"/>
  <c r="F373" i="22"/>
  <c r="E373" i="22"/>
  <c r="F372" i="22"/>
  <c r="E372" i="22"/>
  <c r="F371" i="22"/>
  <c r="E371" i="22"/>
  <c r="F370" i="22"/>
  <c r="E370" i="22"/>
  <c r="F369" i="22"/>
  <c r="E369" i="22"/>
  <c r="F368" i="22"/>
  <c r="E368" i="22"/>
  <c r="F367" i="22"/>
  <c r="E367" i="22"/>
  <c r="F366" i="22"/>
  <c r="E366" i="22"/>
  <c r="F365" i="22"/>
  <c r="E365" i="22"/>
  <c r="F364" i="22"/>
  <c r="E364" i="22"/>
  <c r="F363" i="22"/>
  <c r="E363" i="22"/>
  <c r="F362" i="22"/>
  <c r="E362" i="22"/>
  <c r="F361" i="22"/>
  <c r="E361" i="22"/>
  <c r="F360" i="22"/>
  <c r="E360" i="22"/>
  <c r="F359" i="22"/>
  <c r="E359" i="22"/>
  <c r="F358" i="22"/>
  <c r="E358" i="22"/>
  <c r="F357" i="22"/>
  <c r="E357" i="22"/>
  <c r="F356" i="22"/>
  <c r="E356" i="22"/>
  <c r="F355" i="22"/>
  <c r="E355" i="22"/>
  <c r="F354" i="22"/>
  <c r="E354" i="22"/>
  <c r="F353" i="22"/>
  <c r="E353" i="22"/>
  <c r="F352" i="22"/>
  <c r="E352" i="22"/>
  <c r="F351" i="22"/>
  <c r="E351" i="22"/>
  <c r="F350" i="22"/>
  <c r="E350" i="22"/>
  <c r="F349" i="22"/>
  <c r="E349" i="22"/>
  <c r="F348" i="22"/>
  <c r="E348" i="22"/>
  <c r="F347" i="22"/>
  <c r="E347" i="22"/>
  <c r="F346" i="22"/>
  <c r="E346" i="22"/>
  <c r="F345" i="22"/>
  <c r="E345" i="22"/>
  <c r="F344" i="22"/>
  <c r="E344" i="22"/>
  <c r="F343" i="22"/>
  <c r="E343" i="22"/>
  <c r="F342" i="22"/>
  <c r="E342" i="22"/>
  <c r="F341" i="22"/>
  <c r="E341" i="22"/>
  <c r="F340" i="22"/>
  <c r="E340" i="22"/>
  <c r="F339" i="22"/>
  <c r="E339" i="22"/>
  <c r="F338" i="22"/>
  <c r="E338" i="22"/>
  <c r="F337" i="22"/>
  <c r="E337" i="22"/>
  <c r="F336" i="22"/>
  <c r="E336" i="22"/>
  <c r="F335" i="22"/>
  <c r="E335" i="22"/>
  <c r="F334" i="22"/>
  <c r="E334" i="22"/>
  <c r="F333" i="22"/>
  <c r="E333" i="22"/>
  <c r="F332" i="22"/>
  <c r="E332" i="22"/>
  <c r="F331" i="22"/>
  <c r="E331" i="22"/>
  <c r="F330" i="22"/>
  <c r="E330" i="22"/>
  <c r="F329" i="22"/>
  <c r="E329" i="22"/>
  <c r="F328" i="22"/>
  <c r="E328" i="22"/>
  <c r="F327" i="22"/>
  <c r="E327" i="22"/>
  <c r="F326" i="22"/>
  <c r="E326" i="22"/>
  <c r="F325" i="22"/>
  <c r="E325" i="22"/>
  <c r="F324" i="22"/>
  <c r="E324" i="22"/>
  <c r="F323" i="22"/>
  <c r="E323" i="22"/>
  <c r="F322" i="22"/>
  <c r="E322" i="22"/>
  <c r="F321" i="22"/>
  <c r="E321" i="22"/>
  <c r="F320" i="22"/>
  <c r="E320" i="22"/>
  <c r="F319" i="22"/>
  <c r="E319" i="22"/>
  <c r="F318" i="22"/>
  <c r="E318" i="22"/>
  <c r="F317" i="22"/>
  <c r="E317" i="22"/>
  <c r="F316" i="22"/>
  <c r="E316" i="22"/>
  <c r="F315" i="22"/>
  <c r="E315" i="22"/>
  <c r="F314" i="22"/>
  <c r="E314" i="22"/>
  <c r="F313" i="22"/>
  <c r="E313" i="22"/>
  <c r="F312" i="22"/>
  <c r="E312" i="22"/>
  <c r="F311" i="22"/>
  <c r="E311" i="22"/>
  <c r="F310" i="22"/>
  <c r="E310" i="22"/>
  <c r="F309" i="22"/>
  <c r="E309" i="22"/>
  <c r="F308" i="22"/>
  <c r="E308" i="22"/>
  <c r="F307" i="22"/>
  <c r="E307" i="22"/>
  <c r="F306" i="22"/>
  <c r="E306" i="22"/>
  <c r="F305" i="22"/>
  <c r="E305" i="22"/>
  <c r="F304" i="22"/>
  <c r="E304" i="22"/>
  <c r="F303" i="22"/>
  <c r="E303" i="22"/>
  <c r="F302" i="22"/>
  <c r="E302" i="22"/>
  <c r="F301" i="22"/>
  <c r="E301" i="22"/>
  <c r="F300" i="22"/>
  <c r="E300" i="22"/>
  <c r="F299" i="22"/>
  <c r="E299" i="22"/>
  <c r="F298" i="22"/>
  <c r="E298" i="22"/>
  <c r="F297" i="22"/>
  <c r="E297" i="22"/>
  <c r="F296" i="22"/>
  <c r="E296" i="22"/>
  <c r="F295" i="22"/>
  <c r="E295" i="22"/>
  <c r="F294" i="22"/>
  <c r="E294" i="22"/>
  <c r="F293" i="22"/>
  <c r="E293" i="22"/>
  <c r="F292" i="22"/>
  <c r="E292" i="22"/>
  <c r="F291" i="22"/>
  <c r="E291" i="22"/>
  <c r="F290" i="22"/>
  <c r="E290" i="22"/>
  <c r="F289" i="22"/>
  <c r="E289" i="22"/>
  <c r="F288" i="22"/>
  <c r="E288" i="22"/>
  <c r="F287" i="22"/>
  <c r="E287" i="22"/>
  <c r="F286" i="22"/>
  <c r="E286" i="22"/>
  <c r="F285" i="22"/>
  <c r="E285" i="22"/>
  <c r="F284" i="22"/>
  <c r="E284" i="22"/>
  <c r="F283" i="22"/>
  <c r="E283" i="22"/>
  <c r="F282" i="22"/>
  <c r="E282" i="22"/>
  <c r="F281" i="22"/>
  <c r="E281" i="22"/>
  <c r="F280" i="22"/>
  <c r="E280" i="22"/>
  <c r="F279" i="22"/>
  <c r="E279" i="22"/>
  <c r="F278" i="22"/>
  <c r="E278" i="22"/>
  <c r="F277" i="22"/>
  <c r="E277" i="22"/>
  <c r="F276" i="22"/>
  <c r="E276" i="22"/>
  <c r="F275" i="22"/>
  <c r="E275" i="22"/>
  <c r="F274" i="22"/>
  <c r="E274" i="22"/>
  <c r="F273" i="22"/>
  <c r="E273" i="22"/>
  <c r="F272" i="22"/>
  <c r="E272" i="22"/>
  <c r="F271" i="22"/>
  <c r="E271" i="22"/>
  <c r="F270" i="22"/>
  <c r="E270" i="22"/>
  <c r="F269" i="22"/>
  <c r="E269" i="22"/>
  <c r="F268" i="22"/>
  <c r="E268" i="22"/>
  <c r="F267" i="22"/>
  <c r="E267" i="22"/>
  <c r="F266" i="22"/>
  <c r="E266" i="22"/>
  <c r="F265" i="22"/>
  <c r="E265" i="22"/>
  <c r="F264" i="22"/>
  <c r="E264" i="22"/>
  <c r="F263" i="22"/>
  <c r="E263" i="22"/>
  <c r="F262" i="22"/>
  <c r="E262" i="22"/>
  <c r="F261" i="22"/>
  <c r="E261" i="22"/>
  <c r="F260" i="22"/>
  <c r="E260" i="22"/>
  <c r="F259" i="22"/>
  <c r="E259" i="22"/>
  <c r="F258" i="22"/>
  <c r="E258" i="22"/>
  <c r="F257" i="22"/>
  <c r="E257" i="22"/>
  <c r="F256" i="22"/>
  <c r="E256" i="22"/>
  <c r="F255" i="22"/>
  <c r="E255" i="22"/>
  <c r="F254" i="22"/>
  <c r="E254" i="22"/>
  <c r="F253" i="22"/>
  <c r="E253" i="22"/>
  <c r="F252" i="22"/>
  <c r="E252" i="22"/>
  <c r="F251" i="22"/>
  <c r="E251" i="22"/>
  <c r="F250" i="22"/>
  <c r="E250" i="22"/>
  <c r="F249" i="22"/>
  <c r="E249" i="22"/>
  <c r="F248" i="22"/>
  <c r="E248" i="22"/>
  <c r="F247" i="22"/>
  <c r="E247" i="22"/>
  <c r="F246" i="22"/>
  <c r="E246" i="22"/>
  <c r="F245" i="22"/>
  <c r="E245" i="22"/>
  <c r="F244" i="22"/>
  <c r="E244" i="22"/>
  <c r="F243" i="22"/>
  <c r="E243" i="22"/>
  <c r="F242" i="22"/>
  <c r="E242" i="22"/>
  <c r="F241" i="22"/>
  <c r="E241" i="22"/>
  <c r="F240" i="22"/>
  <c r="E240" i="22"/>
  <c r="F239" i="22"/>
  <c r="E239" i="22"/>
  <c r="F238" i="22"/>
  <c r="E238" i="22"/>
  <c r="F237" i="22"/>
  <c r="E237" i="22"/>
  <c r="F236" i="22"/>
  <c r="E236" i="22"/>
  <c r="F235" i="22"/>
  <c r="E235" i="22"/>
  <c r="F234" i="22"/>
  <c r="E234" i="22"/>
  <c r="F233" i="22"/>
  <c r="E233" i="22"/>
  <c r="F232" i="22"/>
  <c r="E232" i="22"/>
  <c r="F231" i="22"/>
  <c r="E231" i="22"/>
  <c r="F230" i="22"/>
  <c r="E230" i="22"/>
  <c r="F229" i="22"/>
  <c r="E229" i="22"/>
  <c r="F228" i="22"/>
  <c r="E228" i="22"/>
  <c r="F227" i="22"/>
  <c r="E227" i="22"/>
  <c r="F226" i="22"/>
  <c r="E226" i="22"/>
  <c r="F225" i="22"/>
  <c r="E225" i="22"/>
  <c r="F224" i="22"/>
  <c r="E224" i="22"/>
  <c r="F223" i="22"/>
  <c r="E223" i="22"/>
  <c r="F222" i="22"/>
  <c r="E222" i="22"/>
  <c r="F221" i="22"/>
  <c r="E221" i="22"/>
  <c r="F220" i="22"/>
  <c r="E220" i="22"/>
  <c r="F219" i="22"/>
  <c r="E219" i="22"/>
  <c r="F218" i="22"/>
  <c r="E218" i="22"/>
  <c r="F217" i="22"/>
  <c r="E217" i="22"/>
  <c r="F216" i="22"/>
  <c r="E216" i="22"/>
  <c r="F215" i="22"/>
  <c r="E215" i="22"/>
  <c r="F214" i="22"/>
  <c r="E214" i="22"/>
  <c r="F213" i="22"/>
  <c r="E213" i="22"/>
  <c r="F212" i="22"/>
  <c r="E212" i="22"/>
  <c r="F211" i="22"/>
  <c r="E211" i="22"/>
  <c r="F210" i="22"/>
  <c r="E210" i="22"/>
  <c r="F209" i="22"/>
  <c r="E209" i="22"/>
  <c r="F208" i="22"/>
  <c r="E208" i="22"/>
  <c r="F207" i="22"/>
  <c r="E207" i="22"/>
  <c r="F206" i="22"/>
  <c r="E206" i="22"/>
  <c r="F205" i="22"/>
  <c r="E205" i="22"/>
  <c r="F204" i="22"/>
  <c r="E204" i="22"/>
  <c r="F203" i="22"/>
  <c r="E203" i="22"/>
  <c r="F202" i="22"/>
  <c r="E202" i="22"/>
  <c r="F201" i="22"/>
  <c r="E201" i="22"/>
  <c r="F200" i="22"/>
  <c r="E200" i="22"/>
  <c r="F199" i="22"/>
  <c r="E199" i="22"/>
  <c r="F198" i="22"/>
  <c r="E198" i="22"/>
  <c r="F197" i="22"/>
  <c r="E197" i="22"/>
  <c r="F196" i="22"/>
  <c r="E196" i="22"/>
  <c r="F195" i="22"/>
  <c r="E195" i="22"/>
  <c r="F194" i="22"/>
  <c r="E194" i="22"/>
  <c r="F193" i="22"/>
  <c r="E193" i="22"/>
  <c r="F192" i="22"/>
  <c r="E192" i="22"/>
  <c r="F191" i="22"/>
  <c r="E191" i="22"/>
  <c r="F190" i="22"/>
  <c r="E190" i="22"/>
  <c r="F189" i="22"/>
  <c r="E189" i="22"/>
  <c r="F188" i="22"/>
  <c r="E188" i="22"/>
  <c r="F187" i="22"/>
  <c r="E187" i="22"/>
  <c r="F186" i="22"/>
  <c r="E186" i="22"/>
  <c r="F185" i="22"/>
  <c r="E185" i="22"/>
  <c r="F184" i="22"/>
  <c r="E184" i="22"/>
  <c r="F183" i="22"/>
  <c r="E183" i="22"/>
  <c r="F182" i="22"/>
  <c r="E182" i="22"/>
  <c r="F181" i="22"/>
  <c r="E181" i="22"/>
  <c r="F180" i="22"/>
  <c r="E180" i="22"/>
  <c r="F179" i="22"/>
  <c r="E179" i="22"/>
  <c r="F178" i="22"/>
  <c r="E178" i="22"/>
  <c r="F177" i="22"/>
  <c r="E177" i="22"/>
  <c r="F176" i="22"/>
  <c r="E176" i="22"/>
  <c r="F175" i="22"/>
  <c r="E175" i="22"/>
  <c r="F174" i="22"/>
  <c r="E174" i="22"/>
  <c r="F173" i="22"/>
  <c r="E173" i="22"/>
  <c r="F172" i="22"/>
  <c r="E172" i="22"/>
  <c r="F171" i="22"/>
  <c r="E171" i="22"/>
  <c r="F170" i="22"/>
  <c r="E170" i="22"/>
  <c r="F169" i="22"/>
  <c r="E169" i="22"/>
  <c r="F168" i="22"/>
  <c r="E168" i="22"/>
  <c r="F167" i="22"/>
  <c r="E167" i="22"/>
  <c r="F166" i="22"/>
  <c r="E166" i="22"/>
  <c r="F165" i="22"/>
  <c r="E165" i="22"/>
  <c r="F164" i="22"/>
  <c r="E164" i="22"/>
  <c r="F163" i="22"/>
  <c r="E163" i="22"/>
  <c r="F162" i="22"/>
  <c r="E162" i="22"/>
  <c r="F161" i="22"/>
  <c r="E161" i="22"/>
  <c r="F160" i="22"/>
  <c r="E160" i="22"/>
  <c r="F159" i="22"/>
  <c r="E159" i="22"/>
  <c r="F158" i="22"/>
  <c r="E158" i="22"/>
  <c r="F157" i="22"/>
  <c r="E157" i="22"/>
  <c r="F156" i="22"/>
  <c r="E156" i="22"/>
  <c r="F155" i="22"/>
  <c r="E155" i="22"/>
  <c r="F154" i="22"/>
  <c r="E154" i="22"/>
  <c r="F153" i="22"/>
  <c r="E153" i="22"/>
  <c r="F152" i="22"/>
  <c r="E152" i="22"/>
  <c r="F151" i="22"/>
  <c r="E151" i="22"/>
  <c r="F150" i="22"/>
  <c r="E150" i="22"/>
  <c r="F149" i="22"/>
  <c r="E149" i="22"/>
  <c r="F148" i="22"/>
  <c r="E148" i="22"/>
  <c r="F147" i="22"/>
  <c r="E147" i="22"/>
  <c r="F146" i="22"/>
  <c r="E146" i="22"/>
  <c r="F145" i="22"/>
  <c r="E145" i="22"/>
  <c r="F144" i="22"/>
  <c r="E144" i="22"/>
  <c r="F143" i="22"/>
  <c r="E143" i="22"/>
  <c r="F142" i="22"/>
  <c r="E142" i="22"/>
  <c r="F141" i="22"/>
  <c r="E141" i="22"/>
  <c r="F140" i="22"/>
  <c r="E140" i="22"/>
  <c r="F139" i="22"/>
  <c r="E139" i="22"/>
  <c r="F138" i="22"/>
  <c r="E138" i="22"/>
  <c r="F137" i="22"/>
  <c r="E137" i="22"/>
  <c r="F136" i="22"/>
  <c r="E136" i="22"/>
  <c r="F135" i="22"/>
  <c r="E135" i="22"/>
  <c r="F134" i="22"/>
  <c r="E134" i="22"/>
  <c r="F133" i="22"/>
  <c r="E133" i="22"/>
  <c r="F132" i="22"/>
  <c r="E132" i="22"/>
  <c r="F131" i="22"/>
  <c r="E131" i="22"/>
  <c r="F130" i="22"/>
  <c r="E130" i="22"/>
  <c r="F129" i="22"/>
  <c r="E129" i="22"/>
  <c r="F128" i="22"/>
  <c r="E128" i="22"/>
  <c r="F127" i="22"/>
  <c r="E127" i="22"/>
  <c r="F126" i="22"/>
  <c r="E126" i="22"/>
  <c r="F125" i="22"/>
  <c r="E125" i="22"/>
  <c r="F124" i="22"/>
  <c r="E124" i="22"/>
  <c r="F123" i="22"/>
  <c r="E123" i="22"/>
  <c r="F122" i="22"/>
  <c r="E122" i="22"/>
  <c r="F121" i="22"/>
  <c r="E121" i="22"/>
  <c r="F120" i="22"/>
  <c r="E120" i="22"/>
  <c r="F119" i="22"/>
  <c r="E119" i="22"/>
  <c r="F118" i="22"/>
  <c r="E118" i="22"/>
  <c r="F117" i="22"/>
  <c r="E117" i="22"/>
  <c r="F116" i="22"/>
  <c r="E116" i="22"/>
  <c r="F115" i="22"/>
  <c r="E115" i="22"/>
  <c r="F114" i="22"/>
  <c r="E114" i="22"/>
  <c r="F113" i="22"/>
  <c r="E113" i="22"/>
  <c r="F112" i="22"/>
  <c r="E112" i="22"/>
  <c r="F111" i="22"/>
  <c r="E111" i="22"/>
  <c r="F110" i="22"/>
  <c r="E110" i="22"/>
  <c r="F109" i="22"/>
  <c r="E109" i="22"/>
  <c r="F108" i="22"/>
  <c r="E108" i="22"/>
  <c r="F107" i="22"/>
  <c r="E107" i="22"/>
  <c r="F106" i="22"/>
  <c r="E106" i="22"/>
  <c r="F105" i="22"/>
  <c r="E105" i="22"/>
  <c r="F104" i="22"/>
  <c r="E104" i="22"/>
  <c r="F103" i="22"/>
  <c r="E103" i="22"/>
  <c r="F102" i="22"/>
  <c r="E102" i="22"/>
  <c r="F101" i="22"/>
  <c r="E101" i="22"/>
  <c r="F100" i="22"/>
  <c r="E100" i="22"/>
  <c r="F99" i="22"/>
  <c r="E99" i="22"/>
  <c r="F98" i="22"/>
  <c r="E98" i="22"/>
  <c r="F97" i="22"/>
  <c r="E97" i="22"/>
  <c r="F96" i="22"/>
  <c r="E96" i="22"/>
  <c r="F95" i="22"/>
  <c r="E95" i="22"/>
  <c r="F94" i="22"/>
  <c r="E94" i="22"/>
  <c r="F93" i="22"/>
  <c r="E93" i="22"/>
  <c r="F92" i="22"/>
  <c r="E92" i="22"/>
  <c r="F91" i="22"/>
  <c r="E91" i="22"/>
  <c r="F90" i="22"/>
  <c r="E90" i="22"/>
  <c r="F89" i="22"/>
  <c r="E89" i="22"/>
  <c r="F88" i="22"/>
  <c r="E88" i="22"/>
  <c r="F87" i="22"/>
  <c r="E87" i="22"/>
  <c r="F86" i="22"/>
  <c r="E86" i="22"/>
  <c r="F85" i="22"/>
  <c r="E85" i="22"/>
  <c r="F84" i="22"/>
  <c r="E84" i="22"/>
  <c r="F83" i="22"/>
  <c r="E83" i="22"/>
  <c r="F82" i="22"/>
  <c r="E82" i="22"/>
  <c r="F81" i="22"/>
  <c r="E81" i="22"/>
  <c r="F80" i="22"/>
  <c r="E80" i="22"/>
  <c r="F79" i="22"/>
  <c r="E79" i="22"/>
  <c r="F78" i="22"/>
  <c r="E78" i="22"/>
  <c r="F77" i="22"/>
  <c r="E77" i="22"/>
  <c r="F76" i="22"/>
  <c r="E76" i="22"/>
  <c r="F75" i="22"/>
  <c r="E75" i="22"/>
  <c r="F74" i="22"/>
  <c r="E74" i="22"/>
  <c r="F73" i="22"/>
  <c r="E73" i="22"/>
  <c r="F72" i="22"/>
  <c r="E72" i="22"/>
  <c r="F71" i="22"/>
  <c r="E71" i="22"/>
  <c r="F70" i="22"/>
  <c r="E70" i="22"/>
  <c r="F69" i="22"/>
  <c r="E69" i="22"/>
  <c r="F68" i="22"/>
  <c r="E68" i="22"/>
  <c r="F67" i="22"/>
  <c r="E67" i="22"/>
  <c r="F66" i="22"/>
  <c r="E66" i="22"/>
  <c r="F65" i="22"/>
  <c r="E65" i="22"/>
  <c r="F64" i="22"/>
  <c r="E64" i="22"/>
  <c r="F63" i="22"/>
  <c r="E63" i="22"/>
  <c r="F62" i="22"/>
  <c r="E62" i="22"/>
  <c r="F61" i="22"/>
  <c r="E61" i="22"/>
  <c r="F60" i="22"/>
  <c r="E60" i="22"/>
  <c r="F59" i="22"/>
  <c r="E59" i="22"/>
  <c r="F58" i="22"/>
  <c r="E58" i="22"/>
  <c r="F57" i="22"/>
  <c r="E57" i="22"/>
  <c r="F56" i="22"/>
  <c r="E56" i="22"/>
  <c r="F55" i="22"/>
  <c r="E55" i="22"/>
  <c r="F54" i="22"/>
  <c r="E54" i="22"/>
  <c r="F53" i="22"/>
  <c r="E53" i="22"/>
  <c r="F52" i="22"/>
  <c r="E52" i="22"/>
  <c r="F51" i="22"/>
  <c r="E51" i="22"/>
  <c r="F50" i="22"/>
  <c r="E50" i="22"/>
  <c r="F49" i="22"/>
  <c r="E49" i="22"/>
  <c r="F48" i="22"/>
  <c r="E48" i="22"/>
  <c r="F47" i="22"/>
  <c r="E47" i="22"/>
  <c r="F46" i="22"/>
  <c r="E46" i="22"/>
  <c r="F45" i="22"/>
  <c r="E45" i="22"/>
  <c r="F44" i="22"/>
  <c r="E44" i="22"/>
  <c r="F43" i="22"/>
  <c r="E43" i="22"/>
  <c r="F42" i="22"/>
  <c r="E42" i="22"/>
  <c r="F41" i="22"/>
  <c r="E41" i="22"/>
  <c r="F40" i="22"/>
  <c r="E40" i="22"/>
  <c r="F39" i="22"/>
  <c r="E39" i="22"/>
  <c r="F38" i="22"/>
  <c r="E38" i="22"/>
  <c r="F37" i="22"/>
  <c r="E37" i="22"/>
  <c r="F36" i="22"/>
  <c r="E36" i="22"/>
  <c r="F35" i="22"/>
  <c r="E35" i="22"/>
  <c r="F34" i="22"/>
  <c r="E34" i="22"/>
  <c r="F33" i="22"/>
  <c r="E33" i="22"/>
  <c r="F32" i="22"/>
  <c r="E32" i="22"/>
  <c r="F31" i="22"/>
  <c r="E31" i="22"/>
  <c r="F30" i="22"/>
  <c r="E30" i="22"/>
  <c r="F29" i="22"/>
  <c r="E29" i="22"/>
  <c r="F28" i="22"/>
  <c r="E28" i="22"/>
  <c r="F27" i="22"/>
  <c r="E27" i="22"/>
  <c r="F26" i="22"/>
  <c r="E26" i="22"/>
  <c r="F25" i="22"/>
  <c r="E25" i="22"/>
  <c r="F24" i="22"/>
  <c r="E24" i="22"/>
  <c r="F23" i="22"/>
  <c r="E23" i="22"/>
  <c r="F22" i="22"/>
  <c r="E22" i="22"/>
  <c r="F21" i="22"/>
  <c r="E21" i="22"/>
  <c r="F20" i="22"/>
  <c r="E20" i="22"/>
  <c r="F19" i="22"/>
  <c r="E19" i="22"/>
  <c r="F18" i="22"/>
  <c r="E18" i="22"/>
  <c r="F17" i="22"/>
  <c r="E17" i="22"/>
  <c r="F16" i="22"/>
  <c r="E16" i="22"/>
  <c r="F15" i="22"/>
  <c r="E15" i="22"/>
  <c r="F14" i="22"/>
  <c r="E14" i="22"/>
  <c r="F13" i="22"/>
  <c r="E13" i="22"/>
  <c r="F12" i="22"/>
  <c r="E12" i="22"/>
  <c r="F11" i="22"/>
  <c r="E11" i="22"/>
  <c r="F10" i="22"/>
  <c r="E10" i="22"/>
  <c r="F9" i="22"/>
  <c r="E9" i="22"/>
  <c r="F8" i="22"/>
  <c r="E8" i="22"/>
  <c r="F7" i="22"/>
  <c r="E7" i="22"/>
  <c r="F6" i="22"/>
  <c r="E6" i="22"/>
  <c r="F5" i="22"/>
  <c r="E5" i="22"/>
  <c r="F4" i="22"/>
  <c r="E4" i="22"/>
  <c r="F3" i="22"/>
  <c r="E3" i="22"/>
  <c r="D747" i="5" l="1"/>
  <c r="D746" i="5"/>
  <c r="U7" i="11" l="1"/>
  <c r="T7" i="11"/>
  <c r="U5" i="11"/>
  <c r="T5" i="11"/>
  <c r="U3" i="11"/>
  <c r="T3" i="11"/>
  <c r="J50" i="11"/>
  <c r="M48" i="11"/>
  <c r="J48" i="11"/>
  <c r="J32" i="11"/>
  <c r="J30" i="11"/>
  <c r="M30" i="11"/>
  <c r="J52" i="11" l="1"/>
  <c r="J53" i="11" s="1"/>
  <c r="J34" i="11"/>
  <c r="J35" i="11" s="1"/>
  <c r="D745" i="23" l="1"/>
  <c r="D744" i="23"/>
  <c r="D743" i="23"/>
  <c r="D742" i="23"/>
  <c r="D741" i="23"/>
  <c r="D740" i="23"/>
  <c r="D739" i="23"/>
  <c r="D738" i="23"/>
  <c r="D737" i="23"/>
  <c r="D736" i="23"/>
  <c r="D735" i="23"/>
  <c r="D734" i="23"/>
  <c r="D733" i="23"/>
  <c r="D732" i="23"/>
  <c r="D731" i="23"/>
  <c r="D730" i="23"/>
  <c r="D729" i="23"/>
  <c r="D728" i="23"/>
  <c r="D727" i="23"/>
  <c r="D726" i="23"/>
  <c r="D725" i="23"/>
  <c r="D724" i="23"/>
  <c r="D723" i="23"/>
  <c r="D722" i="23"/>
  <c r="D721" i="23"/>
  <c r="D720" i="23"/>
  <c r="D719" i="23"/>
  <c r="D718" i="23"/>
  <c r="D717" i="23"/>
  <c r="D716" i="23"/>
  <c r="D715" i="23"/>
  <c r="D714" i="23"/>
  <c r="D713" i="23"/>
  <c r="D712" i="23"/>
  <c r="D711" i="23"/>
  <c r="D710" i="23"/>
  <c r="D709" i="23"/>
  <c r="D708" i="23"/>
  <c r="D707" i="23"/>
  <c r="D706" i="23"/>
  <c r="D705" i="23"/>
  <c r="D704" i="23"/>
  <c r="D703" i="23"/>
  <c r="D702" i="23"/>
  <c r="D701" i="23"/>
  <c r="D700" i="23"/>
  <c r="D699" i="23"/>
  <c r="D698" i="23"/>
  <c r="D697" i="23"/>
  <c r="D696" i="23"/>
  <c r="D695" i="23"/>
  <c r="D694" i="23"/>
  <c r="D693" i="23"/>
  <c r="D692" i="23"/>
  <c r="D691" i="23"/>
  <c r="D690" i="23"/>
  <c r="D689" i="23"/>
  <c r="D688" i="23"/>
  <c r="D687" i="23"/>
  <c r="D686" i="23"/>
  <c r="D685" i="23"/>
  <c r="D684" i="23"/>
  <c r="D683" i="23"/>
  <c r="D682" i="23"/>
  <c r="D681" i="23"/>
  <c r="D680" i="23"/>
  <c r="D679" i="23"/>
  <c r="D678" i="23"/>
  <c r="D677" i="23"/>
  <c r="D676" i="23"/>
  <c r="D675" i="23"/>
  <c r="D674" i="23"/>
  <c r="D673" i="23"/>
  <c r="D672" i="23"/>
  <c r="D671" i="23"/>
  <c r="D670" i="23"/>
  <c r="D669" i="23"/>
  <c r="D668" i="23"/>
  <c r="D667" i="23"/>
  <c r="D666" i="23"/>
  <c r="D665" i="23"/>
  <c r="D664" i="23"/>
  <c r="D663" i="23"/>
  <c r="D662" i="23"/>
  <c r="D661" i="23"/>
  <c r="D660" i="23"/>
  <c r="D659" i="23"/>
  <c r="D658" i="23"/>
  <c r="D657" i="23"/>
  <c r="D656" i="23"/>
  <c r="D655" i="23"/>
  <c r="D654" i="23"/>
  <c r="D653" i="23"/>
  <c r="D652" i="23"/>
  <c r="D651" i="23"/>
  <c r="D650" i="23"/>
  <c r="D649" i="23"/>
  <c r="D648" i="23"/>
  <c r="D647" i="23"/>
  <c r="D646" i="23"/>
  <c r="D645" i="23"/>
  <c r="D644" i="23"/>
  <c r="D643" i="23"/>
  <c r="D642" i="23"/>
  <c r="D641" i="23"/>
  <c r="D640" i="23"/>
  <c r="D639" i="23"/>
  <c r="D638" i="23"/>
  <c r="D637" i="23"/>
  <c r="D636" i="23"/>
  <c r="D635" i="23"/>
  <c r="D634" i="23"/>
  <c r="D633" i="23"/>
  <c r="D632" i="23"/>
  <c r="D631" i="23"/>
  <c r="D630" i="23"/>
  <c r="D629" i="23"/>
  <c r="D628" i="23"/>
  <c r="D627" i="23"/>
  <c r="D626" i="23"/>
  <c r="D625" i="23"/>
  <c r="D624" i="23"/>
  <c r="D623" i="23"/>
  <c r="D622" i="23"/>
  <c r="D621" i="23"/>
  <c r="D620" i="23"/>
  <c r="D619" i="23"/>
  <c r="D618" i="23"/>
  <c r="D617" i="23"/>
  <c r="D616" i="23"/>
  <c r="D615" i="23"/>
  <c r="D614" i="23"/>
  <c r="D613" i="23"/>
  <c r="D612" i="23"/>
  <c r="D611" i="23"/>
  <c r="D610" i="23"/>
  <c r="D609" i="23"/>
  <c r="D608" i="23"/>
  <c r="D607" i="23"/>
  <c r="D606" i="23"/>
  <c r="D605" i="23"/>
  <c r="D604" i="23"/>
  <c r="D603" i="23"/>
  <c r="D602" i="23"/>
  <c r="D601" i="23"/>
  <c r="D600" i="23"/>
  <c r="D599" i="23"/>
  <c r="D598" i="23"/>
  <c r="D597" i="23"/>
  <c r="D596" i="23"/>
  <c r="D595" i="23"/>
  <c r="D594" i="23"/>
  <c r="D593" i="23"/>
  <c r="D592" i="23"/>
  <c r="D591" i="23"/>
  <c r="D590" i="23"/>
  <c r="D589" i="23"/>
  <c r="D588" i="23"/>
  <c r="D587" i="23"/>
  <c r="D586" i="23"/>
  <c r="D585" i="23"/>
  <c r="D584" i="23"/>
  <c r="D583" i="23"/>
  <c r="D582" i="23"/>
  <c r="D581" i="23"/>
  <c r="D580" i="23"/>
  <c r="D579" i="23"/>
  <c r="D578" i="23"/>
  <c r="D577" i="23"/>
  <c r="D576" i="23"/>
  <c r="D575" i="23"/>
  <c r="D574" i="23"/>
  <c r="D573" i="23"/>
  <c r="D572" i="23"/>
  <c r="D571" i="23"/>
  <c r="D570" i="23"/>
  <c r="D569" i="23"/>
  <c r="D568" i="23"/>
  <c r="D567" i="23"/>
  <c r="D566" i="23"/>
  <c r="D565" i="23"/>
  <c r="D564" i="23"/>
  <c r="D563" i="23"/>
  <c r="D562" i="23"/>
  <c r="D561" i="23"/>
  <c r="D560" i="23"/>
  <c r="D559" i="23"/>
  <c r="D558" i="23"/>
  <c r="D557" i="23"/>
  <c r="D556" i="23"/>
  <c r="D555" i="23"/>
  <c r="D554" i="23"/>
  <c r="D553" i="23"/>
  <c r="D552" i="23"/>
  <c r="D551" i="23"/>
  <c r="D550" i="23"/>
  <c r="D549" i="23"/>
  <c r="D548" i="23"/>
  <c r="D547" i="23"/>
  <c r="D546" i="23"/>
  <c r="D545" i="23"/>
  <c r="D544" i="23"/>
  <c r="D543" i="23"/>
  <c r="D542" i="23"/>
  <c r="D541" i="23"/>
  <c r="D540" i="23"/>
  <c r="D539" i="23"/>
  <c r="D538" i="23"/>
  <c r="D537" i="23"/>
  <c r="D536" i="23"/>
  <c r="D535" i="23"/>
  <c r="D534" i="23"/>
  <c r="D533" i="23"/>
  <c r="D532" i="23"/>
  <c r="D531" i="23"/>
  <c r="D530" i="23"/>
  <c r="D529" i="23"/>
  <c r="D528" i="23"/>
  <c r="D527" i="23"/>
  <c r="D526" i="23"/>
  <c r="D525" i="23"/>
  <c r="D524" i="23"/>
  <c r="D523" i="23"/>
  <c r="D522" i="23"/>
  <c r="D521" i="23"/>
  <c r="D520" i="23"/>
  <c r="D519" i="23"/>
  <c r="D518" i="23"/>
  <c r="D517" i="23"/>
  <c r="D516" i="23"/>
  <c r="D515" i="23"/>
  <c r="D514" i="23"/>
  <c r="D513" i="23"/>
  <c r="D512" i="23"/>
  <c r="D511" i="23"/>
  <c r="D510" i="23"/>
  <c r="D509" i="23"/>
  <c r="D508" i="23"/>
  <c r="D507" i="23"/>
  <c r="D506" i="23"/>
  <c r="D505" i="23"/>
  <c r="D504" i="23"/>
  <c r="D503" i="23"/>
  <c r="D502" i="23"/>
  <c r="D501" i="23"/>
  <c r="D500" i="23"/>
  <c r="D499" i="23"/>
  <c r="D498" i="23"/>
  <c r="D497" i="23"/>
  <c r="D496" i="23"/>
  <c r="D495" i="23"/>
  <c r="D494" i="23"/>
  <c r="D493" i="23"/>
  <c r="D492" i="23"/>
  <c r="D491" i="23"/>
  <c r="D490" i="23"/>
  <c r="D489" i="23"/>
  <c r="D488" i="23"/>
  <c r="D487" i="23"/>
  <c r="D486" i="23"/>
  <c r="D485" i="23"/>
  <c r="D484" i="23"/>
  <c r="D483" i="23"/>
  <c r="D482" i="23"/>
  <c r="D481" i="23"/>
  <c r="D480" i="23"/>
  <c r="D479" i="23"/>
  <c r="D478" i="23"/>
  <c r="D477" i="23"/>
  <c r="D476" i="23"/>
  <c r="D475" i="23"/>
  <c r="D474" i="23"/>
  <c r="D473" i="23"/>
  <c r="D472" i="23"/>
  <c r="D471" i="23"/>
  <c r="D470" i="23"/>
  <c r="D469" i="23"/>
  <c r="D468" i="23"/>
  <c r="D467" i="23"/>
  <c r="D466" i="23"/>
  <c r="D465" i="23"/>
  <c r="D464" i="23"/>
  <c r="D463" i="23"/>
  <c r="D462" i="23"/>
  <c r="D461" i="23"/>
  <c r="D460" i="23"/>
  <c r="D459" i="23"/>
  <c r="D458" i="23"/>
  <c r="D457" i="23"/>
  <c r="D456" i="23"/>
  <c r="D455" i="23"/>
  <c r="D454" i="23"/>
  <c r="D453" i="23"/>
  <c r="D452" i="23"/>
  <c r="D451" i="23"/>
  <c r="D450" i="23"/>
  <c r="D449" i="23"/>
  <c r="D448" i="23"/>
  <c r="D447" i="23"/>
  <c r="D446" i="23"/>
  <c r="D445" i="23"/>
  <c r="D444" i="23"/>
  <c r="D443" i="23"/>
  <c r="D442" i="23"/>
  <c r="D441" i="23"/>
  <c r="D440" i="23"/>
  <c r="D439" i="23"/>
  <c r="D438" i="23"/>
  <c r="D437" i="23"/>
  <c r="D436" i="23"/>
  <c r="D435" i="23"/>
  <c r="D434" i="23"/>
  <c r="D433" i="23"/>
  <c r="D432" i="23"/>
  <c r="D431" i="23"/>
  <c r="D430" i="23"/>
  <c r="D429" i="23"/>
  <c r="D428" i="23"/>
  <c r="D427" i="23"/>
  <c r="D426" i="23"/>
  <c r="D425" i="23"/>
  <c r="D424" i="23"/>
  <c r="D423" i="23"/>
  <c r="D422" i="23"/>
  <c r="D421" i="23"/>
  <c r="D420" i="23"/>
  <c r="D419" i="23"/>
  <c r="D418" i="23"/>
  <c r="D417" i="23"/>
  <c r="D416" i="23"/>
  <c r="D415" i="23"/>
  <c r="D414" i="23"/>
  <c r="D413" i="23"/>
  <c r="D412" i="23"/>
  <c r="D411" i="23"/>
  <c r="D410" i="23"/>
  <c r="D409" i="23"/>
  <c r="D408" i="23"/>
  <c r="D407" i="23"/>
  <c r="D406" i="23"/>
  <c r="D405" i="23"/>
  <c r="D404" i="23"/>
  <c r="D403" i="23"/>
  <c r="D402" i="23"/>
  <c r="D401" i="23"/>
  <c r="D400" i="23"/>
  <c r="D399" i="23"/>
  <c r="D398" i="23"/>
  <c r="D397" i="23"/>
  <c r="D396" i="23"/>
  <c r="D395" i="23"/>
  <c r="D394" i="23"/>
  <c r="D393" i="23"/>
  <c r="D392" i="23"/>
  <c r="D391" i="23"/>
  <c r="D390" i="23"/>
  <c r="D389" i="23"/>
  <c r="D388" i="23"/>
  <c r="D387" i="23"/>
  <c r="D386" i="23"/>
  <c r="D385" i="23"/>
  <c r="D384" i="23"/>
  <c r="D383" i="23"/>
  <c r="D382" i="23"/>
  <c r="D381" i="23"/>
  <c r="D380" i="23"/>
  <c r="D379" i="23"/>
  <c r="D378" i="23"/>
  <c r="D377" i="23"/>
  <c r="D376" i="23"/>
  <c r="D375" i="23"/>
  <c r="D374" i="23"/>
  <c r="D373" i="23"/>
  <c r="D372" i="23"/>
  <c r="D371" i="23"/>
  <c r="D370" i="23"/>
  <c r="D369" i="23"/>
  <c r="D368" i="23"/>
  <c r="D367" i="23"/>
  <c r="D366" i="23"/>
  <c r="D365" i="23"/>
  <c r="D364" i="23"/>
  <c r="D363" i="23"/>
  <c r="D362" i="23"/>
  <c r="D361" i="23"/>
  <c r="D360" i="23"/>
  <c r="D359" i="23"/>
  <c r="D358" i="23"/>
  <c r="D357" i="23"/>
  <c r="D356" i="23"/>
  <c r="D355" i="23"/>
  <c r="D354" i="23"/>
  <c r="D353" i="23"/>
  <c r="D352" i="23"/>
  <c r="D351" i="23"/>
  <c r="D350" i="23"/>
  <c r="D349" i="23"/>
  <c r="D348" i="23"/>
  <c r="D347" i="23"/>
  <c r="D346" i="23"/>
  <c r="D345" i="23"/>
  <c r="D344" i="23"/>
  <c r="D343" i="23"/>
  <c r="D342" i="23"/>
  <c r="D341" i="23"/>
  <c r="D340" i="23"/>
  <c r="D339" i="23"/>
  <c r="D338" i="23"/>
  <c r="D337" i="23"/>
  <c r="D336" i="23"/>
  <c r="D335" i="23"/>
  <c r="D334" i="23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745" i="21" l="1"/>
  <c r="D744" i="21"/>
  <c r="D743" i="21"/>
  <c r="D742" i="21"/>
  <c r="D741" i="21"/>
  <c r="D740" i="21"/>
  <c r="D739" i="21"/>
  <c r="D738" i="21"/>
  <c r="D737" i="21"/>
  <c r="D736" i="21"/>
  <c r="D735" i="21"/>
  <c r="D734" i="21"/>
  <c r="D733" i="21"/>
  <c r="D732" i="21"/>
  <c r="D731" i="21"/>
  <c r="D730" i="21"/>
  <c r="D729" i="21"/>
  <c r="D728" i="21"/>
  <c r="D727" i="21"/>
  <c r="D726" i="21"/>
  <c r="D725" i="21"/>
  <c r="D724" i="21"/>
  <c r="D723" i="21"/>
  <c r="D722" i="21"/>
  <c r="D721" i="21"/>
  <c r="D720" i="21"/>
  <c r="D719" i="21"/>
  <c r="D718" i="21"/>
  <c r="D717" i="21"/>
  <c r="D716" i="21"/>
  <c r="D715" i="21"/>
  <c r="D714" i="21"/>
  <c r="D713" i="21"/>
  <c r="D712" i="21"/>
  <c r="D711" i="21"/>
  <c r="D710" i="21"/>
  <c r="D709" i="21"/>
  <c r="D708" i="21"/>
  <c r="D707" i="21"/>
  <c r="D706" i="21"/>
  <c r="D705" i="21"/>
  <c r="D704" i="21"/>
  <c r="D703" i="21"/>
  <c r="D702" i="21"/>
  <c r="D701" i="21"/>
  <c r="D700" i="21"/>
  <c r="D699" i="21"/>
  <c r="D698" i="21"/>
  <c r="D697" i="21"/>
  <c r="D696" i="21"/>
  <c r="D695" i="21"/>
  <c r="D694" i="21"/>
  <c r="D693" i="21"/>
  <c r="D692" i="21"/>
  <c r="D691" i="21"/>
  <c r="D690" i="21"/>
  <c r="D689" i="21"/>
  <c r="D688" i="21"/>
  <c r="D687" i="21"/>
  <c r="D686" i="21"/>
  <c r="D685" i="21"/>
  <c r="D684" i="21"/>
  <c r="D683" i="21"/>
  <c r="D682" i="21"/>
  <c r="D681" i="21"/>
  <c r="D680" i="21"/>
  <c r="D679" i="21"/>
  <c r="D678" i="21"/>
  <c r="D677" i="21"/>
  <c r="D676" i="21"/>
  <c r="D675" i="21"/>
  <c r="D674" i="21"/>
  <c r="D673" i="21"/>
  <c r="D672" i="21"/>
  <c r="D671" i="21"/>
  <c r="D670" i="21"/>
  <c r="D669" i="21"/>
  <c r="D668" i="21"/>
  <c r="D667" i="21"/>
  <c r="D666" i="21"/>
  <c r="D665" i="21"/>
  <c r="D664" i="21"/>
  <c r="D663" i="21"/>
  <c r="D662" i="21"/>
  <c r="D661" i="21"/>
  <c r="D660" i="21"/>
  <c r="D659" i="21"/>
  <c r="D658" i="21"/>
  <c r="D657" i="21"/>
  <c r="D656" i="21"/>
  <c r="D655" i="21"/>
  <c r="D654" i="21"/>
  <c r="D653" i="21"/>
  <c r="D652" i="21"/>
  <c r="D651" i="21"/>
  <c r="D650" i="21"/>
  <c r="D649" i="21"/>
  <c r="D648" i="21"/>
  <c r="D647" i="21"/>
  <c r="D646" i="21"/>
  <c r="D645" i="21"/>
  <c r="D644" i="21"/>
  <c r="D643" i="21"/>
  <c r="D642" i="21"/>
  <c r="D641" i="21"/>
  <c r="D640" i="21"/>
  <c r="D639" i="21"/>
  <c r="D638" i="21"/>
  <c r="D637" i="21"/>
  <c r="D636" i="21"/>
  <c r="D635" i="21"/>
  <c r="D634" i="21"/>
  <c r="D633" i="21"/>
  <c r="D632" i="21"/>
  <c r="D631" i="21"/>
  <c r="D630" i="21"/>
  <c r="D629" i="21"/>
  <c r="D628" i="21"/>
  <c r="D627" i="21"/>
  <c r="D626" i="21"/>
  <c r="D625" i="21"/>
  <c r="D624" i="21"/>
  <c r="D623" i="21"/>
  <c r="D622" i="21"/>
  <c r="D621" i="21"/>
  <c r="D620" i="21"/>
  <c r="D619" i="21"/>
  <c r="D618" i="21"/>
  <c r="D617" i="21"/>
  <c r="D616" i="21"/>
  <c r="D615" i="21"/>
  <c r="D614" i="21"/>
  <c r="D613" i="21"/>
  <c r="D612" i="21"/>
  <c r="D611" i="21"/>
  <c r="D610" i="21"/>
  <c r="D609" i="21"/>
  <c r="D608" i="21"/>
  <c r="D607" i="21"/>
  <c r="D606" i="21"/>
  <c r="D605" i="21"/>
  <c r="D604" i="21"/>
  <c r="D603" i="21"/>
  <c r="D602" i="21"/>
  <c r="D601" i="21"/>
  <c r="D600" i="21"/>
  <c r="D599" i="21"/>
  <c r="D598" i="21"/>
  <c r="D597" i="21"/>
  <c r="D596" i="21"/>
  <c r="D595" i="21"/>
  <c r="D594" i="21"/>
  <c r="D593" i="21"/>
  <c r="D592" i="21"/>
  <c r="D591" i="21"/>
  <c r="D590" i="21"/>
  <c r="D589" i="21"/>
  <c r="D588" i="21"/>
  <c r="D587" i="21"/>
  <c r="D586" i="21"/>
  <c r="D585" i="21"/>
  <c r="D584" i="21"/>
  <c r="D583" i="21"/>
  <c r="D582" i="21"/>
  <c r="D581" i="21"/>
  <c r="D580" i="21"/>
  <c r="D579" i="21"/>
  <c r="D578" i="21"/>
  <c r="D577" i="21"/>
  <c r="D576" i="21"/>
  <c r="D575" i="21"/>
  <c r="D574" i="21"/>
  <c r="D573" i="21"/>
  <c r="D572" i="21"/>
  <c r="D571" i="21"/>
  <c r="D570" i="21"/>
  <c r="D569" i="21"/>
  <c r="D568" i="21"/>
  <c r="D567" i="21"/>
  <c r="D566" i="21"/>
  <c r="D565" i="21"/>
  <c r="D564" i="21"/>
  <c r="D563" i="21"/>
  <c r="D562" i="21"/>
  <c r="D561" i="21"/>
  <c r="D560" i="21"/>
  <c r="D559" i="21"/>
  <c r="D558" i="21"/>
  <c r="D557" i="21"/>
  <c r="D556" i="21"/>
  <c r="D555" i="21"/>
  <c r="D554" i="21"/>
  <c r="D553" i="21"/>
  <c r="D552" i="21"/>
  <c r="D551" i="21"/>
  <c r="D550" i="21"/>
  <c r="D549" i="21"/>
  <c r="D548" i="21"/>
  <c r="D547" i="21"/>
  <c r="D546" i="21"/>
  <c r="D545" i="21"/>
  <c r="D544" i="21"/>
  <c r="D543" i="21"/>
  <c r="D542" i="21"/>
  <c r="D541" i="21"/>
  <c r="D540" i="21"/>
  <c r="D539" i="21"/>
  <c r="D538" i="21"/>
  <c r="D537" i="21"/>
  <c r="D536" i="21"/>
  <c r="D535" i="21"/>
  <c r="D534" i="21"/>
  <c r="D533" i="21"/>
  <c r="D532" i="21"/>
  <c r="D531" i="21"/>
  <c r="D530" i="21"/>
  <c r="D529" i="21"/>
  <c r="D528" i="21"/>
  <c r="D527" i="21"/>
  <c r="D526" i="21"/>
  <c r="D525" i="21"/>
  <c r="D524" i="21"/>
  <c r="D523" i="21"/>
  <c r="D522" i="21"/>
  <c r="D521" i="21"/>
  <c r="D520" i="21"/>
  <c r="D519" i="21"/>
  <c r="D518" i="21"/>
  <c r="D517" i="21"/>
  <c r="D516" i="21"/>
  <c r="D515" i="21"/>
  <c r="D514" i="21"/>
  <c r="D513" i="21"/>
  <c r="D512" i="21"/>
  <c r="D511" i="21"/>
  <c r="D510" i="21"/>
  <c r="D509" i="21"/>
  <c r="D508" i="21"/>
  <c r="D507" i="21"/>
  <c r="D506" i="21"/>
  <c r="D505" i="21"/>
  <c r="D504" i="21"/>
  <c r="D503" i="21"/>
  <c r="D502" i="21"/>
  <c r="D501" i="21"/>
  <c r="D500" i="21"/>
  <c r="D499" i="21"/>
  <c r="D498" i="21"/>
  <c r="D497" i="21"/>
  <c r="D496" i="21"/>
  <c r="D495" i="21"/>
  <c r="D494" i="21"/>
  <c r="D493" i="21"/>
  <c r="D492" i="21"/>
  <c r="D491" i="21"/>
  <c r="D490" i="21"/>
  <c r="D489" i="21"/>
  <c r="D488" i="21"/>
  <c r="D487" i="21"/>
  <c r="D486" i="21"/>
  <c r="D485" i="21"/>
  <c r="D484" i="21"/>
  <c r="D483" i="21"/>
  <c r="D482" i="21"/>
  <c r="D481" i="21"/>
  <c r="D480" i="21"/>
  <c r="D479" i="21"/>
  <c r="D478" i="21"/>
  <c r="D477" i="21"/>
  <c r="D476" i="21"/>
  <c r="D475" i="21"/>
  <c r="D474" i="21"/>
  <c r="D473" i="21"/>
  <c r="D472" i="21"/>
  <c r="D471" i="21"/>
  <c r="D470" i="21"/>
  <c r="D469" i="21"/>
  <c r="D468" i="21"/>
  <c r="D467" i="21"/>
  <c r="D466" i="21"/>
  <c r="D465" i="21"/>
  <c r="D464" i="21"/>
  <c r="D463" i="21"/>
  <c r="D462" i="21"/>
  <c r="D461" i="21"/>
  <c r="D460" i="21"/>
  <c r="D459" i="21"/>
  <c r="D458" i="21"/>
  <c r="D457" i="21"/>
  <c r="D456" i="21"/>
  <c r="D455" i="21"/>
  <c r="D454" i="21"/>
  <c r="D453" i="21"/>
  <c r="D452" i="21"/>
  <c r="D451" i="21"/>
  <c r="D450" i="21"/>
  <c r="D449" i="21"/>
  <c r="D448" i="21"/>
  <c r="D447" i="21"/>
  <c r="D446" i="21"/>
  <c r="D445" i="21"/>
  <c r="D444" i="21"/>
  <c r="D443" i="21"/>
  <c r="D442" i="21"/>
  <c r="D441" i="21"/>
  <c r="D440" i="21"/>
  <c r="D439" i="21"/>
  <c r="D438" i="21"/>
  <c r="D437" i="21"/>
  <c r="D436" i="21"/>
  <c r="D435" i="21"/>
  <c r="D434" i="21"/>
  <c r="D433" i="21"/>
  <c r="D432" i="21"/>
  <c r="D431" i="21"/>
  <c r="D430" i="21"/>
  <c r="D429" i="21"/>
  <c r="D428" i="21"/>
  <c r="D427" i="21"/>
  <c r="D426" i="21"/>
  <c r="D425" i="21"/>
  <c r="D424" i="21"/>
  <c r="D423" i="21"/>
  <c r="D422" i="21"/>
  <c r="D421" i="21"/>
  <c r="D420" i="21"/>
  <c r="D419" i="21"/>
  <c r="D418" i="21"/>
  <c r="D417" i="21"/>
  <c r="D416" i="21"/>
  <c r="D415" i="21"/>
  <c r="D414" i="21"/>
  <c r="D413" i="21"/>
  <c r="D412" i="21"/>
  <c r="D411" i="21"/>
  <c r="D410" i="21"/>
  <c r="D409" i="21"/>
  <c r="D408" i="21"/>
  <c r="D407" i="21"/>
  <c r="D406" i="21"/>
  <c r="D405" i="21"/>
  <c r="D404" i="21"/>
  <c r="D403" i="21"/>
  <c r="D402" i="21"/>
  <c r="D401" i="21"/>
  <c r="D400" i="21"/>
  <c r="D399" i="21"/>
  <c r="D398" i="21"/>
  <c r="D397" i="21"/>
  <c r="D396" i="21"/>
  <c r="D395" i="21"/>
  <c r="D394" i="21"/>
  <c r="D393" i="21"/>
  <c r="D392" i="21"/>
  <c r="D391" i="21"/>
  <c r="D390" i="21"/>
  <c r="D389" i="21"/>
  <c r="D388" i="21"/>
  <c r="D387" i="21"/>
  <c r="D386" i="21"/>
  <c r="D385" i="21"/>
  <c r="D384" i="21"/>
  <c r="D383" i="21"/>
  <c r="D382" i="21"/>
  <c r="D381" i="21"/>
  <c r="D380" i="21"/>
  <c r="D379" i="21"/>
  <c r="D378" i="21"/>
  <c r="D377" i="21"/>
  <c r="D376" i="21"/>
  <c r="D375" i="21"/>
  <c r="D374" i="21"/>
  <c r="D373" i="21"/>
  <c r="D372" i="21"/>
  <c r="D371" i="21"/>
  <c r="D370" i="21"/>
  <c r="D369" i="21"/>
  <c r="D368" i="21"/>
  <c r="D367" i="21"/>
  <c r="D366" i="21"/>
  <c r="D365" i="21"/>
  <c r="D364" i="21"/>
  <c r="D363" i="21"/>
  <c r="D362" i="21"/>
  <c r="D361" i="21"/>
  <c r="D360" i="21"/>
  <c r="D359" i="21"/>
  <c r="D358" i="21"/>
  <c r="D357" i="21"/>
  <c r="D356" i="21"/>
  <c r="D355" i="21"/>
  <c r="D354" i="21"/>
  <c r="D353" i="21"/>
  <c r="D352" i="21"/>
  <c r="D351" i="21"/>
  <c r="D350" i="21"/>
  <c r="D349" i="21"/>
  <c r="D348" i="21"/>
  <c r="D347" i="21"/>
  <c r="D346" i="21"/>
  <c r="D345" i="21"/>
  <c r="D344" i="21"/>
  <c r="D343" i="21"/>
  <c r="D342" i="21"/>
  <c r="D341" i="21"/>
  <c r="D340" i="21"/>
  <c r="D339" i="21"/>
  <c r="D338" i="21"/>
  <c r="D337" i="21"/>
  <c r="D336" i="21"/>
  <c r="D335" i="21"/>
  <c r="D334" i="21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C17" i="20" l="1"/>
  <c r="B23" i="20" s="1"/>
  <c r="D17" i="20"/>
  <c r="E17" i="20"/>
  <c r="C18" i="20"/>
  <c r="D18" i="20"/>
  <c r="E18" i="20"/>
  <c r="J42" i="20"/>
  <c r="K42" i="20"/>
  <c r="L42" i="20"/>
  <c r="I47" i="20" s="1"/>
  <c r="M42" i="20"/>
  <c r="N42" i="20"/>
  <c r="O42" i="20"/>
  <c r="P42" i="20"/>
  <c r="Q42" i="20"/>
  <c r="R42" i="20"/>
  <c r="S42" i="20"/>
  <c r="J43" i="20"/>
  <c r="K43" i="20"/>
  <c r="L43" i="20"/>
  <c r="M43" i="20"/>
  <c r="N43" i="20"/>
  <c r="O43" i="20"/>
  <c r="P43" i="20"/>
  <c r="Q43" i="20"/>
  <c r="R43" i="20"/>
  <c r="S43" i="20"/>
  <c r="C67" i="20"/>
  <c r="B72" i="20" s="1"/>
  <c r="D67" i="20"/>
  <c r="C68" i="20"/>
  <c r="D68" i="20"/>
  <c r="M11" i="11" l="1"/>
  <c r="J11" i="11"/>
  <c r="J13" i="11"/>
  <c r="J15" i="11" l="1"/>
  <c r="J16" i="11" s="1"/>
  <c r="Q7" i="9"/>
  <c r="N7" i="9"/>
  <c r="Q6" i="9"/>
  <c r="N6" i="9"/>
  <c r="Q5" i="9"/>
  <c r="N5" i="9"/>
  <c r="T4" i="9"/>
  <c r="U5" i="9" s="1"/>
  <c r="Q4" i="9"/>
  <c r="N4" i="9"/>
  <c r="T3" i="9"/>
  <c r="Q3" i="9"/>
  <c r="N3" i="9"/>
  <c r="Q2" i="9"/>
  <c r="N2" i="9"/>
  <c r="U36" i="9" l="1"/>
  <c r="U44" i="9"/>
  <c r="T38" i="9"/>
  <c r="U41" i="9"/>
  <c r="U40" i="9"/>
  <c r="T43" i="9"/>
  <c r="U32" i="9"/>
  <c r="T39" i="9"/>
  <c r="T33" i="9"/>
  <c r="T37" i="9"/>
  <c r="T41" i="9"/>
  <c r="U33" i="9"/>
  <c r="T30" i="9"/>
  <c r="T34" i="9"/>
  <c r="T42" i="9"/>
  <c r="U30" i="9"/>
  <c r="U34" i="9"/>
  <c r="U38" i="9"/>
  <c r="U42" i="9"/>
  <c r="U37" i="9"/>
  <c r="T2" i="9"/>
  <c r="T5" i="9" s="1"/>
  <c r="U31" i="9"/>
  <c r="U35" i="9"/>
  <c r="U39" i="9"/>
  <c r="U43" i="9"/>
  <c r="T31" i="9"/>
  <c r="T35" i="9"/>
  <c r="T32" i="9"/>
  <c r="T36" i="9"/>
  <c r="T40" i="9"/>
  <c r="T44" i="9"/>
  <c r="T19" i="9" l="1"/>
  <c r="U13" i="9"/>
  <c r="U17" i="9"/>
  <c r="T17" i="9"/>
  <c r="U19" i="9"/>
  <c r="U15" i="9"/>
  <c r="U11" i="9"/>
  <c r="T23" i="9"/>
  <c r="T13" i="9"/>
  <c r="U18" i="9"/>
  <c r="T11" i="9"/>
  <c r="U16" i="9"/>
  <c r="T20" i="9"/>
  <c r="T18" i="9"/>
  <c r="U14" i="9"/>
  <c r="U25" i="9"/>
  <c r="T22" i="9"/>
  <c r="T15" i="9"/>
  <c r="U20" i="9"/>
  <c r="U12" i="9"/>
  <c r="T16" i="9"/>
  <c r="T25" i="9"/>
  <c r="U21" i="9"/>
  <c r="U23" i="9"/>
  <c r="U22" i="9"/>
  <c r="T24" i="9"/>
  <c r="T14" i="9"/>
  <c r="T12" i="9"/>
  <c r="T21" i="9"/>
  <c r="U24" i="9"/>
  <c r="Q7" i="8" l="1"/>
  <c r="N7" i="8"/>
  <c r="Q6" i="8"/>
  <c r="N6" i="8"/>
  <c r="Q5" i="8"/>
  <c r="N5" i="8"/>
  <c r="T4" i="8"/>
  <c r="U5" i="8" s="1"/>
  <c r="Q4" i="8"/>
  <c r="N4" i="8"/>
  <c r="T3" i="8"/>
  <c r="Q3" i="8"/>
  <c r="N3" i="8"/>
  <c r="Q2" i="8"/>
  <c r="N2" i="8"/>
  <c r="T42" i="8" l="1"/>
  <c r="T2" i="8"/>
  <c r="T33" i="8"/>
  <c r="T37" i="8"/>
  <c r="T38" i="8"/>
  <c r="U41" i="8"/>
  <c r="T30" i="8"/>
  <c r="U42" i="8"/>
  <c r="T34" i="8"/>
  <c r="U30" i="8"/>
  <c r="U34" i="8"/>
  <c r="U38" i="8"/>
  <c r="T31" i="8"/>
  <c r="T35" i="8"/>
  <c r="T39" i="8"/>
  <c r="T43" i="8"/>
  <c r="U31" i="8"/>
  <c r="U35" i="8"/>
  <c r="U39" i="8"/>
  <c r="U43" i="8"/>
  <c r="T5" i="8"/>
  <c r="U25" i="8" s="1"/>
  <c r="T32" i="8"/>
  <c r="T36" i="8"/>
  <c r="T40" i="8"/>
  <c r="T44" i="8"/>
  <c r="U32" i="8"/>
  <c r="U36" i="8"/>
  <c r="U40" i="8"/>
  <c r="U44" i="8"/>
  <c r="T41" i="8"/>
  <c r="U33" i="8"/>
  <c r="U37" i="8"/>
  <c r="T13" i="8" l="1"/>
  <c r="U17" i="8"/>
  <c r="U13" i="8"/>
  <c r="T18" i="8"/>
  <c r="T14" i="8"/>
  <c r="U24" i="8"/>
  <c r="U21" i="8"/>
  <c r="U22" i="8"/>
  <c r="T24" i="8"/>
  <c r="T23" i="8"/>
  <c r="U18" i="8"/>
  <c r="T25" i="8"/>
  <c r="U20" i="8"/>
  <c r="T20" i="8"/>
  <c r="U23" i="8"/>
  <c r="T19" i="8"/>
  <c r="U14" i="8"/>
  <c r="T21" i="8"/>
  <c r="U16" i="8"/>
  <c r="T16" i="8"/>
  <c r="U15" i="8"/>
  <c r="T15" i="8"/>
  <c r="T17" i="8"/>
  <c r="U12" i="8"/>
  <c r="T12" i="8"/>
  <c r="U11" i="8"/>
  <c r="T11" i="8"/>
  <c r="T22" i="8"/>
  <c r="U19" i="8"/>
  <c r="U44" i="7" l="1"/>
  <c r="T44" i="7"/>
  <c r="U43" i="7"/>
  <c r="T43" i="7"/>
  <c r="U42" i="7"/>
  <c r="T42" i="7"/>
  <c r="U41" i="7"/>
  <c r="T41" i="7"/>
  <c r="U39" i="7"/>
  <c r="U40" i="7"/>
  <c r="T40" i="7"/>
  <c r="T39" i="7"/>
  <c r="U38" i="7"/>
  <c r="T38" i="7"/>
  <c r="U37" i="7" l="1"/>
  <c r="T37" i="7"/>
  <c r="U36" i="7"/>
  <c r="T36" i="7"/>
  <c r="U35" i="7"/>
  <c r="T35" i="7"/>
  <c r="U34" i="7"/>
  <c r="T34" i="7"/>
  <c r="U33" i="7"/>
  <c r="T33" i="7"/>
  <c r="U32" i="7"/>
  <c r="T32" i="7"/>
  <c r="U31" i="7"/>
  <c r="T31" i="7"/>
  <c r="T30" i="7"/>
  <c r="U30" i="7"/>
  <c r="U25" i="7"/>
  <c r="T25" i="7"/>
  <c r="U24" i="7"/>
  <c r="T24" i="7"/>
  <c r="U23" i="7"/>
  <c r="T23" i="7"/>
  <c r="U22" i="7"/>
  <c r="T22" i="7"/>
  <c r="U21" i="7"/>
  <c r="T21" i="7"/>
  <c r="U20" i="7"/>
  <c r="T20" i="7"/>
  <c r="U19" i="7"/>
  <c r="T19" i="7"/>
  <c r="U18" i="7"/>
  <c r="T18" i="7"/>
  <c r="U17" i="7"/>
  <c r="T17" i="7"/>
  <c r="U16" i="7"/>
  <c r="T16" i="7"/>
  <c r="U15" i="7"/>
  <c r="T15" i="7"/>
  <c r="U14" i="7"/>
  <c r="T14" i="7"/>
  <c r="U13" i="7"/>
  <c r="T13" i="7"/>
  <c r="U5" i="7"/>
  <c r="U12" i="7"/>
  <c r="T12" i="7"/>
  <c r="U11" i="7"/>
  <c r="T11" i="7"/>
  <c r="T5" i="7"/>
  <c r="T2" i="7"/>
  <c r="T3" i="7"/>
  <c r="T4" i="7"/>
  <c r="Q7" i="7"/>
  <c r="Q6" i="7"/>
  <c r="Q5" i="7"/>
  <c r="Q4" i="7"/>
  <c r="Q3" i="7"/>
  <c r="Q2" i="7"/>
  <c r="N7" i="7"/>
  <c r="N6" i="7"/>
  <c r="N5" i="7"/>
  <c r="N4" i="7"/>
  <c r="N3" i="7"/>
  <c r="N2" i="7"/>
</calcChain>
</file>

<file path=xl/sharedStrings.xml><?xml version="1.0" encoding="utf-8"?>
<sst xmlns="http://schemas.openxmlformats.org/spreadsheetml/2006/main" count="8451" uniqueCount="611">
  <si>
    <t>Mileage</t>
  </si>
  <si>
    <t xml:space="preserve"> Asian Cars</t>
  </si>
  <si>
    <t>US Cars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</si>
  <si>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</si>
  <si>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</si>
  <si>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</si>
  <si>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</si>
  <si>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</si>
  <si>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</si>
  <si>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</si>
  <si>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</si>
  <si>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</si>
  <si>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</si>
  <si>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</si>
  <si>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</si>
  <si>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</si>
  <si>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</si>
  <si>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</si>
  <si>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Price</t>
  </si>
  <si>
    <t xml:space="preserve">Price of Asian </t>
  </si>
  <si>
    <t>Price of US</t>
  </si>
  <si>
    <t>Age</t>
  </si>
  <si>
    <t>Asia</t>
  </si>
  <si>
    <t>US</t>
  </si>
  <si>
    <t>t-Test: Two-Sample Assuming Equal Variances</t>
  </si>
  <si>
    <t>Pooled Variance</t>
  </si>
  <si>
    <t>Car</t>
  </si>
  <si>
    <t>Model</t>
  </si>
  <si>
    <t>OriginCODE</t>
  </si>
  <si>
    <t>Origin</t>
  </si>
  <si>
    <t>Type</t>
  </si>
  <si>
    <t>Acura</t>
  </si>
  <si>
    <t>MDX</t>
  </si>
  <si>
    <t>Asia or Europe</t>
  </si>
  <si>
    <t>SUV</t>
  </si>
  <si>
    <t>TL</t>
  </si>
  <si>
    <t>Average</t>
  </si>
  <si>
    <t>Sedan</t>
  </si>
  <si>
    <t>BMW</t>
  </si>
  <si>
    <t>3series</t>
  </si>
  <si>
    <t>330CI</t>
  </si>
  <si>
    <t>5series</t>
  </si>
  <si>
    <t>M3</t>
  </si>
  <si>
    <t>sedan</t>
  </si>
  <si>
    <t>x3</t>
  </si>
  <si>
    <t>x5</t>
  </si>
  <si>
    <t>z4</t>
  </si>
  <si>
    <t>Coupe</t>
  </si>
  <si>
    <t>Buick</t>
  </si>
  <si>
    <t>Enclave</t>
  </si>
  <si>
    <t>USA</t>
  </si>
  <si>
    <t>LaCrosse</t>
  </si>
  <si>
    <t>LaSabre</t>
  </si>
  <si>
    <t>Lucerne</t>
  </si>
  <si>
    <t>ParkAve</t>
  </si>
  <si>
    <t>Rainier</t>
  </si>
  <si>
    <t>Rendezvs</t>
  </si>
  <si>
    <t>Terraza</t>
  </si>
  <si>
    <t>Minivan</t>
  </si>
  <si>
    <t>Cadillac</t>
  </si>
  <si>
    <t>CTS</t>
  </si>
  <si>
    <t>DeVille</t>
  </si>
  <si>
    <t>DTS</t>
  </si>
  <si>
    <t>Escalade</t>
  </si>
  <si>
    <t>Seville</t>
  </si>
  <si>
    <t>SRX</t>
  </si>
  <si>
    <t>STS</t>
  </si>
  <si>
    <t>XLR</t>
  </si>
  <si>
    <t>Chevrolet</t>
  </si>
  <si>
    <t>Avalanche</t>
  </si>
  <si>
    <t>PickupT</t>
  </si>
  <si>
    <t>Aveo</t>
  </si>
  <si>
    <t>Cavalier</t>
  </si>
  <si>
    <t>Colbalt</t>
  </si>
  <si>
    <t>Colorado</t>
  </si>
  <si>
    <t>Corvette</t>
  </si>
  <si>
    <t>Equinox</t>
  </si>
  <si>
    <t>Express</t>
  </si>
  <si>
    <t>Van</t>
  </si>
  <si>
    <t>Impala</t>
  </si>
  <si>
    <t>Malibu</t>
  </si>
  <si>
    <t>MonteCar</t>
  </si>
  <si>
    <t>Silverado</t>
  </si>
  <si>
    <t>SSR</t>
  </si>
  <si>
    <t>Trailblazer</t>
  </si>
  <si>
    <t>Uplander</t>
  </si>
  <si>
    <t>Venture</t>
  </si>
  <si>
    <t>Chrysler</t>
  </si>
  <si>
    <t>300</t>
  </si>
  <si>
    <t>Aspen</t>
  </si>
  <si>
    <t>Crossfire</t>
  </si>
  <si>
    <t>Pacifica</t>
  </si>
  <si>
    <t>PTCruiser</t>
  </si>
  <si>
    <t>SedanWg</t>
  </si>
  <si>
    <t>Seabring</t>
  </si>
  <si>
    <t>T&amp;C</t>
  </si>
  <si>
    <t>Dodge</t>
  </si>
  <si>
    <t>Avenger</t>
  </si>
  <si>
    <t>Caliber</t>
  </si>
  <si>
    <t>Caravan</t>
  </si>
  <si>
    <t>Charger</t>
  </si>
  <si>
    <t>Dakota</t>
  </si>
  <si>
    <t>GrandCara</t>
  </si>
  <si>
    <t>Magnum</t>
  </si>
  <si>
    <t>Wagon</t>
  </si>
  <si>
    <t>Neon</t>
  </si>
  <si>
    <t>Nitro</t>
  </si>
  <si>
    <t>Ram1500</t>
  </si>
  <si>
    <t>Ford</t>
  </si>
  <si>
    <t>Econoline</t>
  </si>
  <si>
    <t>Expediti</t>
  </si>
  <si>
    <t>Edge</t>
  </si>
  <si>
    <t>Escape</t>
  </si>
  <si>
    <t>Explorer</t>
  </si>
  <si>
    <t>F150</t>
  </si>
  <si>
    <t>Focus</t>
  </si>
  <si>
    <t>Freestyle</t>
  </si>
  <si>
    <t>Mustang</t>
  </si>
  <si>
    <t>Ranger</t>
  </si>
  <si>
    <t>Taurus</t>
  </si>
  <si>
    <t>Windstar</t>
  </si>
  <si>
    <t>GMC</t>
  </si>
  <si>
    <t>Acadia</t>
  </si>
  <si>
    <t>Envoy</t>
  </si>
  <si>
    <t>EnvoyXL</t>
  </si>
  <si>
    <t>Sierra</t>
  </si>
  <si>
    <t>Yukon</t>
  </si>
  <si>
    <t>Honda</t>
  </si>
  <si>
    <t>Accord</t>
  </si>
  <si>
    <t>AccordCpe</t>
  </si>
  <si>
    <t>Civic</t>
  </si>
  <si>
    <t>Civic Cpe</t>
  </si>
  <si>
    <t>CR-V</t>
  </si>
  <si>
    <t>Element</t>
  </si>
  <si>
    <t>Fit</t>
  </si>
  <si>
    <t>Odessey</t>
  </si>
  <si>
    <t>Pilot</t>
  </si>
  <si>
    <t>S2000</t>
  </si>
  <si>
    <t>Sports Cr</t>
  </si>
  <si>
    <t>Hummer</t>
  </si>
  <si>
    <t>H3</t>
  </si>
  <si>
    <t xml:space="preserve">Hummer </t>
  </si>
  <si>
    <t>Hyundai</t>
  </si>
  <si>
    <t>Accent</t>
  </si>
  <si>
    <t>Azera</t>
  </si>
  <si>
    <t>Elantra</t>
  </si>
  <si>
    <t>Entourage</t>
  </si>
  <si>
    <t>Santa Fe</t>
  </si>
  <si>
    <t>Sonata</t>
  </si>
  <si>
    <t>Tiburon</t>
  </si>
  <si>
    <t>Infiniti</t>
  </si>
  <si>
    <t>FX35</t>
  </si>
  <si>
    <t>G35</t>
  </si>
  <si>
    <t>G37</t>
  </si>
  <si>
    <t>M35x</t>
  </si>
  <si>
    <t>Isuzu</t>
  </si>
  <si>
    <t>Axiom</t>
  </si>
  <si>
    <t>Jaguar</t>
  </si>
  <si>
    <t>xj8</t>
  </si>
  <si>
    <t>Jeep</t>
  </si>
  <si>
    <t>Commdr</t>
  </si>
  <si>
    <t>Grand Chr</t>
  </si>
  <si>
    <t>Liberty</t>
  </si>
  <si>
    <t>Patriot</t>
  </si>
  <si>
    <t>Wrangler</t>
  </si>
  <si>
    <t>Kia</t>
  </si>
  <si>
    <t>Optima</t>
  </si>
  <si>
    <t>Rondo</t>
  </si>
  <si>
    <t>Sedona</t>
  </si>
  <si>
    <t>Sorento</t>
  </si>
  <si>
    <t>Sportage</t>
  </si>
  <si>
    <t>Land Rove</t>
  </si>
  <si>
    <t>Freelander</t>
  </si>
  <si>
    <t>Lexus</t>
  </si>
  <si>
    <t>ES300</t>
  </si>
  <si>
    <t>ES330</t>
  </si>
  <si>
    <t>GS300</t>
  </si>
  <si>
    <t>IS250</t>
  </si>
  <si>
    <t>RX300</t>
  </si>
  <si>
    <t>RX330</t>
  </si>
  <si>
    <t>RX350</t>
  </si>
  <si>
    <t>RX400</t>
  </si>
  <si>
    <t>Lincoln</t>
  </si>
  <si>
    <t>LS</t>
  </si>
  <si>
    <t>Navigator</t>
  </si>
  <si>
    <t>Mazda</t>
  </si>
  <si>
    <t>6</t>
  </si>
  <si>
    <t>B3000</t>
  </si>
  <si>
    <t>CX-7</t>
  </si>
  <si>
    <t>MAZDA3</t>
  </si>
  <si>
    <t>MAXDA3</t>
  </si>
  <si>
    <t>MAZDA5</t>
  </si>
  <si>
    <t>MAZDA6</t>
  </si>
  <si>
    <t>SPEED6</t>
  </si>
  <si>
    <t>Miata</t>
  </si>
  <si>
    <t>MPV</t>
  </si>
  <si>
    <t>RX-8</t>
  </si>
  <si>
    <t>Tribute</t>
  </si>
  <si>
    <t>MercBenz</t>
  </si>
  <si>
    <t>C</t>
  </si>
  <si>
    <t>CLK320</t>
  </si>
  <si>
    <t>CLK-C</t>
  </si>
  <si>
    <t>CLS-C</t>
  </si>
  <si>
    <t>E</t>
  </si>
  <si>
    <t>G</t>
  </si>
  <si>
    <t>GL</t>
  </si>
  <si>
    <t>M</t>
  </si>
  <si>
    <t>R</t>
  </si>
  <si>
    <t>S</t>
  </si>
  <si>
    <t>SL55K</t>
  </si>
  <si>
    <t>SL</t>
  </si>
  <si>
    <t>SLK</t>
  </si>
  <si>
    <t>Mercury</t>
  </si>
  <si>
    <t>Montego</t>
  </si>
  <si>
    <t>Mountainr</t>
  </si>
  <si>
    <t>MiniCoo</t>
  </si>
  <si>
    <t>Cooper</t>
  </si>
  <si>
    <t>Mitsubishi</t>
  </si>
  <si>
    <t>Eclipse</t>
  </si>
  <si>
    <t>Galant</t>
  </si>
  <si>
    <t>Lancer</t>
  </si>
  <si>
    <t>Evolution</t>
  </si>
  <si>
    <t>Montero</t>
  </si>
  <si>
    <t>Nissan</t>
  </si>
  <si>
    <t>Altima</t>
  </si>
  <si>
    <t>Frontier</t>
  </si>
  <si>
    <t>Maxima</t>
  </si>
  <si>
    <t>Murano</t>
  </si>
  <si>
    <t>Pathfinder</t>
  </si>
  <si>
    <t>Quest</t>
  </si>
  <si>
    <t>Sentra</t>
  </si>
  <si>
    <t>Titan</t>
  </si>
  <si>
    <t>Versa</t>
  </si>
  <si>
    <t>Xterra</t>
  </si>
  <si>
    <t>Oldsmble</t>
  </si>
  <si>
    <t>Bravada</t>
  </si>
  <si>
    <t>Pontaic</t>
  </si>
  <si>
    <t>Firebird</t>
  </si>
  <si>
    <t>G5</t>
  </si>
  <si>
    <t>G6</t>
  </si>
  <si>
    <t>Grand Am</t>
  </si>
  <si>
    <t>Grand Prix</t>
  </si>
  <si>
    <t>GTO</t>
  </si>
  <si>
    <t>Muscle Cr</t>
  </si>
  <si>
    <t>Montana</t>
  </si>
  <si>
    <t>Solstice</t>
  </si>
  <si>
    <t>Torrent</t>
  </si>
  <si>
    <t>Vibe</t>
  </si>
  <si>
    <t>Porsche</t>
  </si>
  <si>
    <t>Cayenne</t>
  </si>
  <si>
    <t>Saab</t>
  </si>
  <si>
    <t>9-2x</t>
  </si>
  <si>
    <t>9.32.0T</t>
  </si>
  <si>
    <t>9-3AERO</t>
  </si>
  <si>
    <t>9-3ARC</t>
  </si>
  <si>
    <t>9-3Conv</t>
  </si>
  <si>
    <t>9-3Linear</t>
  </si>
  <si>
    <t>9-5AERO</t>
  </si>
  <si>
    <t>9-5ARC</t>
  </si>
  <si>
    <t>9-7x</t>
  </si>
  <si>
    <t>Saturn</t>
  </si>
  <si>
    <t>Aura</t>
  </si>
  <si>
    <t>LW200</t>
  </si>
  <si>
    <t>Outlook</t>
  </si>
  <si>
    <t>Scion</t>
  </si>
  <si>
    <t>TC</t>
  </si>
  <si>
    <t>XA</t>
  </si>
  <si>
    <t>XB</t>
  </si>
  <si>
    <t>Smart</t>
  </si>
  <si>
    <t>Fortwo</t>
  </si>
  <si>
    <t>Subaru</t>
  </si>
  <si>
    <t>Forester</t>
  </si>
  <si>
    <t>Impreza</t>
  </si>
  <si>
    <t>Legacy</t>
  </si>
  <si>
    <t>Outback</t>
  </si>
  <si>
    <t>Tribeca</t>
  </si>
  <si>
    <t>Suzuki</t>
  </si>
  <si>
    <t>Aerio</t>
  </si>
  <si>
    <t>XL-7</t>
  </si>
  <si>
    <t>Toyota</t>
  </si>
  <si>
    <t>4Runner</t>
  </si>
  <si>
    <t>Avalon</t>
  </si>
  <si>
    <t>Camry</t>
  </si>
  <si>
    <t>Solara</t>
  </si>
  <si>
    <t>Corolla</t>
  </si>
  <si>
    <t>Highlander</t>
  </si>
  <si>
    <t>Matrix</t>
  </si>
  <si>
    <t>Prius</t>
  </si>
  <si>
    <t>RAV4</t>
  </si>
  <si>
    <t>Sienna</t>
  </si>
  <si>
    <t>Tacoma</t>
  </si>
  <si>
    <t>Tundra</t>
  </si>
  <si>
    <t>Yaris</t>
  </si>
  <si>
    <t>Volkswgn</t>
  </si>
  <si>
    <t>Golf</t>
  </si>
  <si>
    <t>GTI</t>
  </si>
  <si>
    <t>Jetta</t>
  </si>
  <si>
    <t>Passat</t>
  </si>
  <si>
    <t>R32</t>
  </si>
  <si>
    <t>n1 =</t>
  </si>
  <si>
    <t>n2 =</t>
  </si>
  <si>
    <t>n3 =</t>
  </si>
  <si>
    <t>n4 =</t>
  </si>
  <si>
    <t>n5 =</t>
  </si>
  <si>
    <t>n6 =</t>
  </si>
  <si>
    <t>Mean 1 =</t>
  </si>
  <si>
    <t>Mean 2 =</t>
  </si>
  <si>
    <t>Mean 3 =</t>
  </si>
  <si>
    <t>Mean 4 =</t>
  </si>
  <si>
    <t>Mean 5 =</t>
  </si>
  <si>
    <t>Mean 6 =</t>
  </si>
  <si>
    <t>nT =</t>
  </si>
  <si>
    <t>c =</t>
  </si>
  <si>
    <r>
      <t>t(</t>
    </r>
    <r>
      <rPr>
        <sz val="11"/>
        <color theme="1"/>
        <rFont val="Calibri"/>
        <family val="2"/>
      </rPr>
      <t>α/2,nt-c)</t>
    </r>
    <r>
      <rPr>
        <sz val="11"/>
        <color theme="1"/>
        <rFont val="Calibri"/>
        <family val="2"/>
        <scheme val="minor"/>
      </rPr>
      <t xml:space="preserve"> =</t>
    </r>
  </si>
  <si>
    <t>α/2 =</t>
  </si>
  <si>
    <t>Anova: Single Factor</t>
  </si>
  <si>
    <t>SUMMARY</t>
  </si>
  <si>
    <t>Groups</t>
  </si>
  <si>
    <t>Count</t>
  </si>
  <si>
    <t>Sum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</si>
  <si>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</si>
  <si>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</si>
  <si>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</si>
  <si>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</si>
  <si>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</si>
  <si>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</si>
  <si>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</si>
  <si>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</si>
  <si>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</si>
  <si>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Fisher's LSD method</t>
  </si>
  <si>
    <t>Population Mean difference</t>
  </si>
  <si>
    <t>Confidence interval</t>
  </si>
  <si>
    <t>µ1-µ2</t>
  </si>
  <si>
    <t>µ1-µ3</t>
  </si>
  <si>
    <t>µ2-µ3</t>
  </si>
  <si>
    <t>Tukey's HSD method</t>
  </si>
  <si>
    <t>µ1-µ4</t>
  </si>
  <si>
    <t>µ1-µ5</t>
  </si>
  <si>
    <t>µ1-µ6</t>
  </si>
  <si>
    <t>µ2-µ4</t>
  </si>
  <si>
    <t>µ2-µ5</t>
  </si>
  <si>
    <t>µ2-µ6</t>
  </si>
  <si>
    <t>µ3-µ4</t>
  </si>
  <si>
    <t>µ3-µ5</t>
  </si>
  <si>
    <t>µ3-µ6</t>
  </si>
  <si>
    <t>µ4-µ5</t>
  </si>
  <si>
    <t>µ4-µ6</t>
  </si>
  <si>
    <t>µ5-µ6</t>
  </si>
  <si>
    <t>*</t>
  </si>
  <si>
    <r>
      <t>q</t>
    </r>
    <r>
      <rPr>
        <sz val="11"/>
        <color theme="1"/>
        <rFont val="Calibri"/>
        <family val="2"/>
      </rPr>
      <t>α(6,177)</t>
    </r>
    <r>
      <rPr>
        <sz val="11"/>
        <color theme="1"/>
        <rFont val="Calibri"/>
        <family val="2"/>
        <scheme val="minor"/>
      </rPr>
      <t>=</t>
    </r>
  </si>
  <si>
    <t>Price Versus Type of Used car</t>
  </si>
  <si>
    <t>H0: All types of used cars have the same price</t>
  </si>
  <si>
    <t>Ha: At least one type of used car has a different price</t>
  </si>
  <si>
    <t>Mileage Versus Type of Used car</t>
  </si>
  <si>
    <t>H0: All types of used cars have the same mileage</t>
  </si>
  <si>
    <t>Ha: At least one type of used car has a different mileage</t>
  </si>
  <si>
    <t>Age Versus Type of Used car</t>
  </si>
  <si>
    <t>H0: All types of used cars have the same age</t>
  </si>
  <si>
    <t>Ha: At least one type of used car has a different age</t>
  </si>
  <si>
    <t>Population Mean differences</t>
  </si>
  <si>
    <t>Different?</t>
  </si>
  <si>
    <t>1: Coupe</t>
  </si>
  <si>
    <t>2:Minivan</t>
  </si>
  <si>
    <t>3: PickupT</t>
  </si>
  <si>
    <t>4:Sedan</t>
  </si>
  <si>
    <t>5:SUV</t>
  </si>
  <si>
    <t>6:Wagon</t>
  </si>
  <si>
    <t>Sample Size</t>
  </si>
  <si>
    <t>Sample Mean</t>
  </si>
  <si>
    <t>Type of car</t>
  </si>
  <si>
    <t>Reject null hypothesis because the p-value is less than 0.05</t>
  </si>
  <si>
    <t>P value</t>
  </si>
  <si>
    <t>Z=</t>
  </si>
  <si>
    <t>Zα/2(0.025)</t>
  </si>
  <si>
    <t>P=</t>
  </si>
  <si>
    <t>p2=</t>
  </si>
  <si>
    <t>p1=</t>
  </si>
  <si>
    <t>x2=</t>
  </si>
  <si>
    <t>X1=</t>
  </si>
  <si>
    <t>n2=</t>
  </si>
  <si>
    <t>n1=</t>
  </si>
  <si>
    <t>H0:P1-P2 ≤ 0</t>
  </si>
  <si>
    <t>A random sample of 743 recently sold used cars and their characteristics</t>
  </si>
  <si>
    <t>Source:</t>
  </si>
  <si>
    <t>Variables Name</t>
  </si>
  <si>
    <t>Description</t>
  </si>
  <si>
    <t>Brand of vehicle</t>
  </si>
  <si>
    <t>Model of vehicle</t>
  </si>
  <si>
    <t>Price in thousands of dollars (K) at sale of used vehicle</t>
  </si>
  <si>
    <t>Mileage at sale of used vehicle</t>
  </si>
  <si>
    <t>Age in years of used vehicle</t>
  </si>
  <si>
    <t>Where the car is from: 1=USA   0=Asia or Europe</t>
  </si>
  <si>
    <t>The data is categorized using the type of vehicle as: Coupe - Minivan - Pickup T - Sedan - SUV - Wagon</t>
  </si>
  <si>
    <t>S.no</t>
  </si>
  <si>
    <t>Variable</t>
  </si>
  <si>
    <t>P Value</t>
  </si>
  <si>
    <t>Conclusion</t>
  </si>
  <si>
    <t>The null hypothesis is not rejected.</t>
  </si>
  <si>
    <t xml:space="preserve"> Price</t>
  </si>
  <si>
    <t xml:space="preserve"> The null hypothesis is rejected.</t>
  </si>
  <si>
    <t>The null hypothesis is not rejected</t>
  </si>
  <si>
    <t>Hence we cannon our null hypothesis.</t>
  </si>
  <si>
    <t>p value is greater than 0.05</t>
  </si>
  <si>
    <t>Grand Total</t>
  </si>
  <si>
    <t>Recent Cars</t>
  </si>
  <si>
    <t>Old Cars</t>
  </si>
  <si>
    <t>Age Range</t>
  </si>
  <si>
    <t>Count of Origin</t>
  </si>
  <si>
    <t>Ha : Age range of the cars and origin are dependent.</t>
  </si>
  <si>
    <t>Ho : Age range of the cars and origin are independent.</t>
  </si>
  <si>
    <t>Hence we reject the null. The origin and type are independent of each other.</t>
  </si>
  <si>
    <t>p value = 0 and its less than 0.05</t>
  </si>
  <si>
    <t>Hence we reject the null. The price and origin are not dependent on each other.</t>
  </si>
  <si>
    <t>Medium Price</t>
  </si>
  <si>
    <t>Low Price</t>
  </si>
  <si>
    <t>High Price</t>
  </si>
  <si>
    <t>Price range</t>
  </si>
  <si>
    <t>Small cars =</t>
  </si>
  <si>
    <t>Small cars = Sedan, Coupe, Sedan Wg, Sports Cr and Muscle Cr</t>
  </si>
  <si>
    <t>Big Cars = SUV, Minivan, PickupT, Van, Wagon</t>
  </si>
  <si>
    <t>Big cars =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</si>
  <si>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</si>
  <si>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</si>
  <si>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</si>
  <si>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</si>
  <si>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</si>
  <si>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</si>
  <si>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</si>
  <si>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</si>
  <si>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</si>
  <si>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</si>
  <si>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</si>
  <si>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</si>
  <si>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</si>
  <si>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Type Code</t>
  </si>
  <si>
    <t>Asia or Europe =</t>
  </si>
  <si>
    <t>USA =</t>
  </si>
  <si>
    <t>Brand Code</t>
  </si>
  <si>
    <t>Brand</t>
  </si>
  <si>
    <t>Luxury brand cars =</t>
  </si>
  <si>
    <t>Commercial brand cars =</t>
  </si>
  <si>
    <t>Commercial car brands = Acura, Chevrolet, Dodge, Ford, GMC, Honda, Hyundai, Infiniti, Isuzu, Jeep, Kia, Mazda, Mercury, Mitsubishi, Nissan, Oldsmble, Pontiac, Saturn, Scion, Smart, Subaru, Suzuki, Toyota and Volkswagen</t>
  </si>
  <si>
    <t>Luxury car brands = BMW, Buick, Cadillac, Chrysler, Hummer, Jaguar, Land Rover, Lexus, Lincoln, MercBenz, MiniCoo, Porsche, Saab</t>
  </si>
  <si>
    <t>Count of Type</t>
  </si>
  <si>
    <t>Ha: P1-P2 &gt; 0</t>
  </si>
  <si>
    <t xml:space="preserve">1. Claim: The proportion of imported sedan cars is greater than the proportion of USA sedan cars </t>
  </si>
  <si>
    <t xml:space="preserve">2. Claim: The proportion of imported SUV cars is lower than the proportion of USA SUV cars </t>
  </si>
  <si>
    <t>Ha: P1-P2 &lt; 0</t>
  </si>
  <si>
    <r>
      <t xml:space="preserve">H0:P1-P2 </t>
    </r>
    <r>
      <rPr>
        <sz val="11"/>
        <color rgb="FF000000"/>
        <rFont val="Calibri"/>
        <family val="2"/>
      </rPr>
      <t>≥</t>
    </r>
    <r>
      <rPr>
        <sz val="11"/>
        <color rgb="FF000000"/>
        <rFont val="Calibri"/>
        <family val="2"/>
        <scheme val="minor"/>
      </rPr>
      <t xml:space="preserve"> 0</t>
    </r>
  </si>
  <si>
    <t xml:space="preserve">3. Claim: The proportion of imported Minivan cars is greater than the proportion of USA Minivan cars </t>
  </si>
  <si>
    <t>Do not reject the null hypothesis because p-value is higher than 0.05</t>
  </si>
  <si>
    <t>Hypothesis</t>
  </si>
  <si>
    <t>p-value</t>
  </si>
  <si>
    <t>Decision</t>
  </si>
  <si>
    <t>Claim</t>
  </si>
  <si>
    <t xml:space="preserve">The proportion of imported sedan cars is greater than the proportion of USA sedan cars </t>
  </si>
  <si>
    <t>Reject H0</t>
  </si>
  <si>
    <t xml:space="preserve">The proportion of imported SUV cars is lower than the proportion of USA SUV cars </t>
  </si>
  <si>
    <t>Z</t>
  </si>
  <si>
    <t xml:space="preserve">The proportion of imported Minivan cars is greater than the proportion of USA Minivan cars </t>
  </si>
  <si>
    <t>Do not reject H0</t>
  </si>
  <si>
    <t>1)</t>
  </si>
  <si>
    <t>2)</t>
  </si>
  <si>
    <t>3)</t>
  </si>
  <si>
    <t>Ho : Price and Origin are independent</t>
  </si>
  <si>
    <t>Ha : Price and Origin are dependent</t>
  </si>
  <si>
    <t xml:space="preserve">Ho : Origin and Type are independent </t>
  </si>
  <si>
    <t xml:space="preserve">Ha : Origin and type are dependent </t>
  </si>
  <si>
    <t>Origin Code</t>
  </si>
  <si>
    <t>Where the car is from</t>
  </si>
  <si>
    <t>Numeric Model</t>
  </si>
  <si>
    <t>N/A</t>
  </si>
  <si>
    <t>Mileage *</t>
  </si>
  <si>
    <t>OriginCODE*</t>
  </si>
  <si>
    <t>library(readxl)</t>
  </si>
  <si>
    <t>&gt; Origin &lt;- read_excel("Origin.xlsx")</t>
  </si>
  <si>
    <t>&gt; View(Origin)</t>
  </si>
  <si>
    <t xml:space="preserve">       fit      lwr      upr</t>
  </si>
  <si>
    <t>R:</t>
  </si>
  <si>
    <t>Coefficient</t>
  </si>
  <si>
    <t>Lower limit</t>
  </si>
  <si>
    <t>Upper limit</t>
  </si>
  <si>
    <t>Confidence Interval</t>
  </si>
  <si>
    <t>Predicted Interval</t>
  </si>
  <si>
    <t xml:space="preserve">       fit       lwr      upr</t>
  </si>
  <si>
    <t>Numeric + categorical model (Type code)</t>
  </si>
  <si>
    <t>&gt; library(readxl)</t>
  </si>
  <si>
    <t>&gt; Type &lt;- read_excel("Type.xlsx")</t>
  </si>
  <si>
    <t>&gt; View(Type)</t>
  </si>
  <si>
    <t>Model 2</t>
  </si>
  <si>
    <t>Numeric + categorical model (Brand code)</t>
  </si>
  <si>
    <t xml:space="preserve"> Brand &lt;- read_excel("Brand.xlsx")</t>
  </si>
  <si>
    <t>&gt; View(Brand)</t>
  </si>
  <si>
    <t xml:space="preserve">       fit      lwr     upr</t>
  </si>
  <si>
    <t xml:space="preserve">Model 1 </t>
  </si>
  <si>
    <t>p-value = 0</t>
  </si>
  <si>
    <t>pvalue = 0</t>
  </si>
  <si>
    <t>The data is categorized using the Type of car as                     -Small cars (0)= Sedan, Coupe, Sedan Wagon, Sports Car and Muscle Car                                                                           -Big Cars (1) = SUV, Minivan, PickupT, Van, Wagon</t>
  </si>
  <si>
    <t>The data is categorized using the Brand of a car as:       Luxury car brands (0) = BMW, Buick, Cadillac, Chrysler, Hummer, Jaguar, Land Rover, Lexus, Lincoln, MercBenz, MiniCoo, Porsche, Saab                                        Commercial car brands (1) = Acura, Chevrolet, Dodge, Ford, GMC, Honda, Hyundai, Infiniti, Isuzu, Jeep, Kia, Mazda, Mercury, Mitsubishi, Nissan, Oldsmble, Pontiac, Saturn, Scion, Smart, Subaru, Suzuki, Toyota and Volkswagen</t>
  </si>
  <si>
    <t>MULTICOLLINEARITY</t>
  </si>
  <si>
    <t>SUMMARY OUTPUT - MODEL 1 (Mileage)</t>
  </si>
  <si>
    <t>SUMMARY OUTPUT - MODEL 2 (Age)</t>
  </si>
  <si>
    <t xml:space="preserve">Price= 26.1863 - 0.2115 (45) = </t>
  </si>
  <si>
    <t>˅</t>
  </si>
  <si>
    <t>Cm &lt;- lm(formula =Price ~ Mileage, data =ucar)</t>
  </si>
  <si>
    <t>predict(Cm, data.frame(Mileage=45), level =0.95, interval = "confidence")</t>
  </si>
  <si>
    <t>&gt; predict(Cm, data.frame(Mileage=45), level =0.95, interval = "prediction")</t>
  </si>
  <si>
    <t>16.66986 16.00013 17.33959</t>
  </si>
  <si>
    <t>16.66986 -0.281051 33.62077</t>
  </si>
  <si>
    <t xml:space="preserve"> Change it in the categorical model - do logistic with automobile database.</t>
  </si>
  <si>
    <t xml:space="preserve">Price = 26.2539 – 0.2111 (35) – 0.2258 (0) = </t>
  </si>
  <si>
    <t xml:space="preserve">Price = 26.2539 – 0.2111 (35) – 0.2258 (1) = </t>
  </si>
  <si>
    <t>&gt; Car &lt;- lm(formula =Price ~ Mileage+TypeCode, data = Type)</t>
  </si>
  <si>
    <t>&gt; predict(Car, data.frame(Mileage=35, TypeCode=0), level =0.95, interval = "confidence")</t>
  </si>
  <si>
    <t>&gt; predict(Car, data.frame(Mileage=35, TypeCode=0), level =0.95, interval = "prediction")</t>
  </si>
  <si>
    <t>18.86525 18.08843 19.64207</t>
  </si>
  <si>
    <t>18.86525 1.899634 35.83087</t>
  </si>
  <si>
    <t>&gt; predict(Car, data.frame(Mileage=35, TypeCode=1), level =0.95, interval = "confidence")</t>
  </si>
  <si>
    <t>18.63949 17.59736 19.68161</t>
  </si>
  <si>
    <t>&gt; predict(Car, data.frame(Mileage=35, TypeCode=1), level =0.95, interval = "prediction")</t>
  </si>
  <si>
    <t>18.63949 1.659655 35.61932</t>
  </si>
  <si>
    <t>Numeric + categorical model (Origin code)</t>
  </si>
  <si>
    <t xml:space="preserve">Price = 27.6264 – 0.2055 (35) – 4.7047 (0) = </t>
  </si>
  <si>
    <t xml:space="preserve">Price = 27.6264 – 0.2055 (35) – 4.7047 (1) = </t>
  </si>
  <si>
    <t>&gt; Car &lt;- lm(formula =Price ~ Mileage+OriginCODE, data = Origin)</t>
  </si>
  <si>
    <t>&gt; predict(Car, data.frame(Mileage=35, OriginCODE=0), level =0.95, interval = "confidence")</t>
  </si>
  <si>
    <t>20.43538 19.68913 21.18163</t>
  </si>
  <si>
    <t>&gt; predict(Car, data.frame(Mileage=35, OriginCODE=0), level =0.95, interval = "prediction")</t>
  </si>
  <si>
    <t>20.43538 4.054206 36.81656</t>
  </si>
  <si>
    <t>&gt; predict(Car, data.frame(Mileage=35, OriginCODE=1), level =0.95, interval = "confidence")</t>
  </si>
  <si>
    <t>&gt; predict(Car, data.frame(Mileage=35, OriginCODE=1), level =0.95, interval = "prediction")</t>
  </si>
  <si>
    <t xml:space="preserve">       fit        lwr     upr</t>
  </si>
  <si>
    <t>15.73071 14.71615 16.74528</t>
  </si>
  <si>
    <t>15.73071 -0.6648743 32.1263</t>
  </si>
  <si>
    <t>&gt; Car &lt;- lm(formula =Price ~ Mileage+BrandCode, data =Brand)</t>
  </si>
  <si>
    <t>&gt; predict(Car, data.frame(Mileage=45, BrandCode=0), level =0.95, interval = "confidence")</t>
  </si>
  <si>
    <t>&gt; predict(Car, data.frame(Mileage=45, BrandCode=0), level =0.95, interval = "prediction")</t>
  </si>
  <si>
    <t>24.68095 23.57986 25.78205</t>
  </si>
  <si>
    <t>24.68095 10.19601 39.1659</t>
  </si>
  <si>
    <t>&gt; predict(Car, data.frame(Mileage=45, BrandCode=1), level =0.95, interval = "confidence")</t>
  </si>
  <si>
    <t>&gt; predict(Car, data.frame(Mileage=45, BrandCode=1), level =0.95, interval = "prediction")</t>
  </si>
  <si>
    <t xml:space="preserve">       fit        lwr      upr</t>
  </si>
  <si>
    <t>1 14.23924 -0.2178943 28.69638</t>
  </si>
  <si>
    <t>14.23924 13.60071 14.87778</t>
  </si>
  <si>
    <t xml:space="preserve">Price = 33.0953 – 0.1870 (45) – 10.4417 (0) = </t>
  </si>
  <si>
    <t xml:space="preserve">Price = 33.0953 – 0.1870 (45) – 10.4417 (1) = </t>
  </si>
  <si>
    <t>TypeCode</t>
  </si>
  <si>
    <t>Binary Logistic Regression</t>
  </si>
  <si>
    <t>Y</t>
  </si>
  <si>
    <t>TypeCode:1</t>
  </si>
  <si>
    <t>Logit</t>
  </si>
  <si>
    <t>Prob</t>
  </si>
  <si>
    <t>Contrib</t>
  </si>
  <si>
    <t>Predictor</t>
  </si>
  <si>
    <t>SE Coef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</si>
  <si>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</si>
  <si>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Deviance</t>
  </si>
  <si>
    <t>Sample  Calculation:</t>
  </si>
  <si>
    <t>(Sedan)</t>
  </si>
  <si>
    <t>Equation</t>
  </si>
  <si>
    <t>Origin=</t>
  </si>
  <si>
    <t>Intercept+Price+Age+code</t>
  </si>
  <si>
    <t>1.8147-0.12542x1-0.30995x2+1.61861x3</t>
  </si>
  <si>
    <t>EXP(-0.0594)</t>
  </si>
  <si>
    <t>Sedan =</t>
  </si>
  <si>
    <t>SUV =</t>
  </si>
  <si>
    <t>Y Categorical</t>
  </si>
  <si>
    <t>XNumerical</t>
  </si>
  <si>
    <t>XCategorical</t>
  </si>
  <si>
    <t>H0: β1=0</t>
  </si>
  <si>
    <t>H0: β2=0</t>
  </si>
  <si>
    <t>H0: β3=0</t>
  </si>
  <si>
    <t>Ha: β1≠0</t>
  </si>
  <si>
    <t>Ha: β2≠0</t>
  </si>
  <si>
    <t>Ha: β3≠0</t>
  </si>
  <si>
    <t>p-Value</t>
  </si>
  <si>
    <t>A random sample of 601 recently sold used cars and their characteristics</t>
  </si>
  <si>
    <t xml:space="preserve">The data is categorized using the Type of car as                               -Sedan = 0                                          -SUV = 1  </t>
  </si>
  <si>
    <t>(1.8147 – 0.1254 (25) - 0.3100 (4) + 1.6186 (1)) =</t>
  </si>
  <si>
    <t>Exp (-0.9422) =</t>
  </si>
  <si>
    <t>1+Exp (-0.9422) =</t>
  </si>
  <si>
    <t>=</t>
  </si>
  <si>
    <t>1-Prob of success</t>
  </si>
  <si>
    <t>Prob. of success</t>
  </si>
  <si>
    <t>(1.8147 – 0.1254 (25) - 0.3100 (4) + 1.6186 (0)) =</t>
  </si>
  <si>
    <t>Exp (-2.5608) =</t>
  </si>
  <si>
    <t>1+Exp (-2.5608) =</t>
  </si>
  <si>
    <t>&gt; Project &lt;- read_excel("Project.xlsx")</t>
  </si>
  <si>
    <t>&gt; View(Project)</t>
  </si>
  <si>
    <t>&gt; Logi_Mod &lt;- multinom( OriginCODE ~ Price+Age+TypeCode, family = binary, data = Project); summary(Logi_Mod)</t>
  </si>
  <si>
    <t>&gt; require(nnet)</t>
  </si>
  <si>
    <t>Loading required package: nnet</t>
  </si>
  <si>
    <t># weights:  5 (4 variable)</t>
  </si>
  <si>
    <t xml:space="preserve">initial  value 416.581456 </t>
  </si>
  <si>
    <t>iter  10 value 313.212102</t>
  </si>
  <si>
    <t xml:space="preserve">final  value 313.212102 </t>
  </si>
  <si>
    <t>converged</t>
  </si>
  <si>
    <t>Call:</t>
  </si>
  <si>
    <t xml:space="preserve">multinom(formula = OriginCODE ~ Price + Age + TypeCode, data = Project, </t>
  </si>
  <si>
    <t xml:space="preserve">    family = binary)</t>
  </si>
  <si>
    <t>Coefficients:</t>
  </si>
  <si>
    <t xml:space="preserve">                Values  Std. Err.</t>
  </si>
  <si>
    <t>(Intercept)  1.8146707 0.42311253</t>
  </si>
  <si>
    <t>Price       -0.1254244 0.01802434</t>
  </si>
  <si>
    <t>Age         -0.3099354 0.06269774</t>
  </si>
  <si>
    <t>TypeCode     1.6183780 0.21084461</t>
  </si>
  <si>
    <t xml:space="preserve">Residual Deviance: 626.4242 </t>
  </si>
  <si>
    <t xml:space="preserve">AIC: 634.4242 </t>
  </si>
  <si>
    <t>&gt; cn &lt;- table(predict(Logi_Mod), Project$OriginCODE)</t>
  </si>
  <si>
    <t>&gt; sum(diag(cn))/sum(cn)</t>
  </si>
  <si>
    <t>Accuracy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</si>
</sst>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"/>
    <numFmt numFmtId="166" formatCode="_(* #,##0.0000_);_(* \(#,##0.0000\);_(* &quot;-&quot;??_);_(@_)"/>
    <numFmt numFmtId="167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164" fontId="2" fillId="2" borderId="0" xfId="0" applyNumberFormat="1" applyFont="1" applyFill="1"/>
    <xf numFmtId="164" fontId="1" fillId="2" borderId="0" xfId="0" applyNumberFormat="1" applyFont="1" applyFill="1"/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164" fontId="2" fillId="3" borderId="0" xfId="0" applyNumberFormat="1" applyFont="1" applyFill="1"/>
    <xf numFmtId="164" fontId="1" fillId="3" borderId="0" xfId="0" applyNumberFormat="1" applyFont="1" applyFill="1"/>
    <xf numFmtId="0" fontId="2" fillId="0" borderId="0" xfId="0" applyFont="1"/>
    <xf numFmtId="0" fontId="1" fillId="0" borderId="0" xfId="0" applyFont="1"/>
    <xf numFmtId="0" fontId="2" fillId="0" borderId="0" xfId="2" applyFont="1"/>
    <xf numFmtId="164" fontId="2" fillId="3" borderId="0" xfId="2" applyNumberFormat="1" applyFont="1" applyFill="1"/>
    <xf numFmtId="164" fontId="2" fillId="2" borderId="0" xfId="2" applyNumberFormat="1" applyFont="1" applyFill="1"/>
    <xf numFmtId="0" fontId="2" fillId="0" borderId="0" xfId="2" applyFont="1" applyAlignment="1">
      <alignment horizontal="center"/>
    </xf>
    <xf numFmtId="0" fontId="2" fillId="4" borderId="0" xfId="2" applyFont="1" applyFill="1" applyAlignment="1">
      <alignment horizontal="center"/>
    </xf>
    <xf numFmtId="0" fontId="2" fillId="5" borderId="0" xfId="2" applyFont="1" applyFill="1" applyAlignment="1">
      <alignment horizontal="center"/>
    </xf>
    <xf numFmtId="0" fontId="5" fillId="0" borderId="0" xfId="2" applyFont="1"/>
    <xf numFmtId="0" fontId="1" fillId="0" borderId="0" xfId="2" applyFont="1"/>
    <xf numFmtId="164" fontId="1" fillId="3" borderId="0" xfId="2" applyNumberFormat="1" applyFont="1" applyFill="1"/>
    <xf numFmtId="164" fontId="1" fillId="2" borderId="0" xfId="2" applyNumberFormat="1" applyFont="1" applyFill="1"/>
    <xf numFmtId="0" fontId="1" fillId="0" borderId="0" xfId="2" applyFont="1" applyAlignment="1">
      <alignment horizontal="center"/>
    </xf>
    <xf numFmtId="0" fontId="1" fillId="4" borderId="0" xfId="2" applyFont="1" applyFill="1" applyAlignment="1">
      <alignment horizontal="center"/>
    </xf>
    <xf numFmtId="0" fontId="1" fillId="5" borderId="0" xfId="2" applyFont="1" applyFill="1" applyAlignment="1">
      <alignment horizontal="center"/>
    </xf>
    <xf numFmtId="0" fontId="6" fillId="0" borderId="0" xfId="2" applyFont="1"/>
    <xf numFmtId="0" fontId="6" fillId="3" borderId="0" xfId="2" applyFont="1" applyFill="1"/>
    <xf numFmtId="164" fontId="6" fillId="2" borderId="0" xfId="2" applyNumberFormat="1" applyFont="1" applyFill="1"/>
    <xf numFmtId="164" fontId="6" fillId="0" borderId="0" xfId="2" applyNumberFormat="1" applyFont="1"/>
    <xf numFmtId="164" fontId="6" fillId="0" borderId="0" xfId="2" applyNumberFormat="1" applyFont="1" applyAlignment="1">
      <alignment horizontal="center"/>
    </xf>
    <xf numFmtId="0" fontId="6" fillId="4" borderId="0" xfId="2" applyFont="1" applyFill="1" applyAlignment="1">
      <alignment horizontal="center"/>
    </xf>
    <xf numFmtId="0" fontId="6" fillId="5" borderId="0" xfId="2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2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6" fontId="0" fillId="0" borderId="0" xfId="1" applyNumberFormat="1" applyFont="1" applyFill="1" applyBorder="1" applyAlignment="1"/>
    <xf numFmtId="166" fontId="0" fillId="0" borderId="1" xfId="1" applyNumberFormat="1" applyFont="1" applyFill="1" applyBorder="1" applyAlignme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7" fillId="0" borderId="3" xfId="0" applyFont="1" applyBorder="1"/>
    <xf numFmtId="43" fontId="0" fillId="0" borderId="4" xfId="0" applyNumberFormat="1" applyBorder="1"/>
    <xf numFmtId="0" fontId="7" fillId="0" borderId="0" xfId="0" applyFont="1"/>
    <xf numFmtId="43" fontId="0" fillId="0" borderId="0" xfId="0" applyNumberFormat="1"/>
    <xf numFmtId="0" fontId="0" fillId="0" borderId="3" xfId="0" applyBorder="1" applyAlignment="1">
      <alignment horizontal="centerContinuous"/>
    </xf>
    <xf numFmtId="43" fontId="0" fillId="0" borderId="3" xfId="0" applyNumberFormat="1" applyBorder="1"/>
    <xf numFmtId="43" fontId="6" fillId="0" borderId="4" xfId="0" applyNumberFormat="1" applyFont="1" applyBorder="1"/>
    <xf numFmtId="43" fontId="6" fillId="0" borderId="3" xfId="0" applyNumberFormat="1" applyFont="1" applyBorder="1"/>
    <xf numFmtId="43" fontId="0" fillId="0" borderId="0" xfId="1" applyFont="1" applyFill="1" applyBorder="1" applyAlignment="1"/>
    <xf numFmtId="43" fontId="0" fillId="0" borderId="1" xfId="1" applyFont="1" applyFill="1" applyBorder="1" applyAlignment="1"/>
    <xf numFmtId="1" fontId="0" fillId="0" borderId="0" xfId="0" applyNumberFormat="1"/>
    <xf numFmtId="1" fontId="0" fillId="0" borderId="1" xfId="0" applyNumberForma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166" fontId="0" fillId="8" borderId="0" xfId="1" applyNumberFormat="1" applyFont="1" applyFill="1" applyBorder="1" applyAlignment="1"/>
    <xf numFmtId="166" fontId="2" fillId="8" borderId="0" xfId="1" applyNumberFormat="1" applyFont="1" applyFill="1" applyBorder="1" applyAlignment="1"/>
    <xf numFmtId="167" fontId="0" fillId="0" borderId="0" xfId="1" applyNumberFormat="1" applyFont="1" applyFill="1" applyBorder="1" applyAlignment="1"/>
    <xf numFmtId="167" fontId="0" fillId="0" borderId="1" xfId="1" applyNumberFormat="1" applyFont="1" applyFill="1" applyBorder="1" applyAlignment="1"/>
    <xf numFmtId="165" fontId="0" fillId="8" borderId="0" xfId="0" applyNumberFormat="1" applyFill="1"/>
    <xf numFmtId="165" fontId="2" fillId="8" borderId="0" xfId="0" applyNumberFormat="1" applyFont="1" applyFill="1"/>
    <xf numFmtId="0" fontId="2" fillId="4" borderId="7" xfId="0" applyFont="1" applyFill="1" applyBorder="1" applyAlignment="1">
      <alignment horizontal="centerContinuous"/>
    </xf>
    <xf numFmtId="0" fontId="2" fillId="4" borderId="12" xfId="0" applyFont="1" applyFill="1" applyBorder="1" applyAlignment="1">
      <alignment horizontal="centerContinuous"/>
    </xf>
    <xf numFmtId="0" fontId="2" fillId="4" borderId="8" xfId="0" applyFont="1" applyFill="1" applyBorder="1" applyAlignment="1">
      <alignment horizontal="centerContinuous"/>
    </xf>
    <xf numFmtId="0" fontId="2" fillId="4" borderId="4" xfId="0" applyFont="1" applyFill="1" applyBorder="1" applyAlignment="1">
      <alignment horizontal="centerContinuous"/>
    </xf>
    <xf numFmtId="0" fontId="2" fillId="4" borderId="5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0" fillId="9" borderId="3" xfId="0" applyFill="1" applyBorder="1"/>
    <xf numFmtId="0" fontId="0" fillId="0" borderId="4" xfId="0" applyBorder="1"/>
    <xf numFmtId="2" fontId="0" fillId="0" borderId="3" xfId="0" applyNumberFormat="1" applyBorder="1"/>
    <xf numFmtId="0" fontId="2" fillId="0" borderId="3" xfId="0" applyFont="1" applyBorder="1"/>
    <xf numFmtId="0" fontId="8" fillId="0" borderId="0" xfId="0" applyFont="1"/>
    <xf numFmtId="0" fontId="9" fillId="0" borderId="0" xfId="2" applyFont="1"/>
    <xf numFmtId="0" fontId="4" fillId="0" borderId="0" xfId="2"/>
    <xf numFmtId="0" fontId="9" fillId="0" borderId="3" xfId="2" applyFont="1" applyBorder="1"/>
    <xf numFmtId="0" fontId="4" fillId="0" borderId="3" xfId="2" applyBorder="1"/>
    <xf numFmtId="0" fontId="4" fillId="0" borderId="3" xfId="2" applyBorder="1" applyAlignment="1">
      <alignment wrapText="1"/>
    </xf>
    <xf numFmtId="165" fontId="0" fillId="3" borderId="0" xfId="0" applyNumberFormat="1" applyFill="1"/>
    <xf numFmtId="0" fontId="4" fillId="0" borderId="13" xfId="2" applyBorder="1"/>
    <xf numFmtId="0" fontId="4" fillId="0" borderId="14" xfId="2" applyBorder="1"/>
    <xf numFmtId="0" fontId="4" fillId="0" borderId="15" xfId="2" applyBorder="1"/>
    <xf numFmtId="0" fontId="4" fillId="0" borderId="16" xfId="2" applyBorder="1"/>
    <xf numFmtId="0" fontId="4" fillId="0" borderId="17" xfId="2" applyBorder="1"/>
    <xf numFmtId="0" fontId="4" fillId="0" borderId="18" xfId="2" applyBorder="1"/>
    <xf numFmtId="0" fontId="4" fillId="0" borderId="19" xfId="2" applyBorder="1"/>
    <xf numFmtId="0" fontId="4" fillId="0" borderId="20" xfId="2" applyBorder="1"/>
    <xf numFmtId="0" fontId="4" fillId="0" borderId="20" xfId="2" pivotButton="1" applyBorder="1"/>
    <xf numFmtId="0" fontId="4" fillId="0" borderId="21" xfId="2" applyBorder="1"/>
    <xf numFmtId="0" fontId="4" fillId="0" borderId="22" xfId="2" applyBorder="1"/>
    <xf numFmtId="0" fontId="4" fillId="0" borderId="0" xfId="2" applyAlignment="1">
      <alignment horizontal="right"/>
    </xf>
    <xf numFmtId="0" fontId="0" fillId="3" borderId="7" xfId="0" applyFill="1" applyBorder="1" applyAlignment="1">
      <alignment horizontal="centerContinuous"/>
    </xf>
    <xf numFmtId="0" fontId="0" fillId="3" borderId="12" xfId="0" applyFill="1" applyBorder="1" applyAlignment="1">
      <alignment horizontal="centerContinuous"/>
    </xf>
    <xf numFmtId="0" fontId="0" fillId="3" borderId="8" xfId="0" applyFill="1" applyBorder="1" applyAlignment="1">
      <alignment horizontal="centerContinuous"/>
    </xf>
    <xf numFmtId="0" fontId="0" fillId="3" borderId="23" xfId="0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3" borderId="25" xfId="0" applyFill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3" borderId="4" xfId="0" applyFill="1" applyBorder="1" applyAlignment="1">
      <alignment horizontal="centerContinuous"/>
    </xf>
    <xf numFmtId="0" fontId="0" fillId="3" borderId="5" xfId="0" applyFill="1" applyBorder="1" applyAlignment="1">
      <alignment horizontal="centerContinuous"/>
    </xf>
    <xf numFmtId="0" fontId="0" fillId="3" borderId="6" xfId="0" applyFill="1" applyBorder="1" applyAlignment="1">
      <alignment horizontal="centerContinuous"/>
    </xf>
    <xf numFmtId="0" fontId="0" fillId="3" borderId="4" xfId="0" applyFill="1" applyBorder="1" applyAlignment="1">
      <alignment horizontal="centerContinuous" wrapText="1"/>
    </xf>
    <xf numFmtId="0" fontId="0" fillId="3" borderId="5" xfId="0" applyFill="1" applyBorder="1" applyAlignment="1">
      <alignment horizontal="centerContinuous" wrapText="1"/>
    </xf>
    <xf numFmtId="0" fontId="0" fillId="3" borderId="6" xfId="0" applyFill="1" applyBorder="1" applyAlignment="1">
      <alignment horizontal="centerContinuous"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0" fillId="0" borderId="0" xfId="0" applyFont="1"/>
    <xf numFmtId="0" fontId="2" fillId="10" borderId="0" xfId="0" applyFont="1" applyFill="1" applyAlignment="1">
      <alignment horizontal="left"/>
    </xf>
    <xf numFmtId="0" fontId="2" fillId="10" borderId="0" xfId="0" applyFont="1" applyFill="1"/>
    <xf numFmtId="0" fontId="2" fillId="0" borderId="0" xfId="0" applyFont="1" applyAlignment="1">
      <alignment horizontal="center"/>
    </xf>
    <xf numFmtId="0" fontId="8" fillId="0" borderId="7" xfId="0" applyFont="1" applyBorder="1"/>
    <xf numFmtId="0" fontId="8" fillId="0" borderId="23" xfId="0" applyFont="1" applyBorder="1"/>
    <xf numFmtId="0" fontId="8" fillId="0" borderId="9" xfId="0" applyFont="1" applyBorder="1"/>
    <xf numFmtId="0" fontId="8" fillId="0" borderId="11" xfId="0" applyFont="1" applyBorder="1"/>
    <xf numFmtId="0" fontId="2" fillId="10" borderId="3" xfId="0" applyFont="1" applyFill="1" applyBorder="1" applyAlignment="1">
      <alignment horizontal="center"/>
    </xf>
    <xf numFmtId="165" fontId="4" fillId="0" borderId="20" xfId="2" applyNumberFormat="1" applyBorder="1"/>
    <xf numFmtId="165" fontId="4" fillId="0" borderId="19" xfId="2" applyNumberFormat="1" applyBorder="1"/>
    <xf numFmtId="165" fontId="4" fillId="0" borderId="17" xfId="2" applyNumberFormat="1" applyBorder="1"/>
    <xf numFmtId="165" fontId="4" fillId="0" borderId="0" xfId="2" applyNumberFormat="1"/>
    <xf numFmtId="164" fontId="6" fillId="3" borderId="0" xfId="2" applyNumberFormat="1" applyFont="1" applyFill="1"/>
    <xf numFmtId="165" fontId="2" fillId="0" borderId="0" xfId="0" applyNumberFormat="1" applyFont="1"/>
    <xf numFmtId="0" fontId="3" fillId="0" borderId="0" xfId="0" applyFont="1" applyAlignment="1">
      <alignment horizontal="center"/>
    </xf>
    <xf numFmtId="165" fontId="0" fillId="0" borderId="3" xfId="0" applyNumberFormat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wrapText="1"/>
    </xf>
    <xf numFmtId="165" fontId="0" fillId="0" borderId="3" xfId="0" applyNumberFormat="1" applyBorder="1" applyAlignment="1">
      <alignment horizontal="center" vertical="center"/>
    </xf>
    <xf numFmtId="165" fontId="2" fillId="9" borderId="3" xfId="0" applyNumberFormat="1" applyFont="1" applyFill="1" applyBorder="1"/>
    <xf numFmtId="164" fontId="1" fillId="0" borderId="0" xfId="2" applyNumberFormat="1" applyFont="1" applyAlignment="1">
      <alignment horizontal="center"/>
    </xf>
    <xf numFmtId="0" fontId="2" fillId="10" borderId="7" xfId="0" applyFont="1" applyFill="1" applyBorder="1"/>
    <xf numFmtId="0" fontId="0" fillId="10" borderId="12" xfId="0" applyFill="1" applyBorder="1"/>
    <xf numFmtId="0" fontId="0" fillId="10" borderId="8" xfId="0" applyFill="1" applyBorder="1"/>
    <xf numFmtId="0" fontId="0" fillId="10" borderId="26" xfId="0" applyFill="1" applyBorder="1"/>
    <xf numFmtId="0" fontId="0" fillId="10" borderId="0" xfId="0" applyFill="1"/>
    <xf numFmtId="0" fontId="0" fillId="10" borderId="27" xfId="0" applyFill="1" applyBorder="1"/>
    <xf numFmtId="0" fontId="3" fillId="10" borderId="26" xfId="0" applyFont="1" applyFill="1" applyBorder="1" applyAlignment="1">
      <alignment horizontal="left"/>
    </xf>
    <xf numFmtId="0" fontId="3" fillId="10" borderId="0" xfId="0" applyFont="1" applyFill="1" applyAlignment="1">
      <alignment horizontal="center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7" xfId="0" applyFill="1" applyBorder="1"/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165" fontId="0" fillId="0" borderId="3" xfId="0" applyNumberFormat="1" applyBorder="1" applyAlignment="1">
      <alignment horizontal="center"/>
    </xf>
    <xf numFmtId="165" fontId="2" fillId="0" borderId="3" xfId="0" applyNumberFormat="1" applyFont="1" applyBorder="1"/>
    <xf numFmtId="0" fontId="12" fillId="0" borderId="0" xfId="0" applyFont="1" applyAlignment="1">
      <alignment vertical="center"/>
    </xf>
    <xf numFmtId="0" fontId="0" fillId="10" borderId="3" xfId="0" applyFill="1" applyBorder="1" applyAlignment="1">
      <alignment horizontal="center"/>
    </xf>
    <xf numFmtId="0" fontId="13" fillId="0" borderId="0" xfId="0" applyFont="1"/>
    <xf numFmtId="165" fontId="2" fillId="10" borderId="3" xfId="0" applyNumberFormat="1" applyFont="1" applyFill="1" applyBorder="1" applyAlignment="1">
      <alignment horizontal="center"/>
    </xf>
    <xf numFmtId="0" fontId="0" fillId="10" borderId="3" xfId="0" applyFill="1" applyBorder="1" applyAlignment="1">
      <alignment vertical="center"/>
    </xf>
    <xf numFmtId="165" fontId="2" fillId="10" borderId="1" xfId="0" applyNumberFormat="1" applyFont="1" applyFill="1" applyBorder="1"/>
    <xf numFmtId="0" fontId="1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Continuous"/>
    </xf>
    <xf numFmtId="0" fontId="2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2" fillId="0" borderId="0" xfId="0" quotePrefix="1" applyFont="1"/>
    <xf numFmtId="0" fontId="0" fillId="3" borderId="0" xfId="0" applyFill="1"/>
    <xf numFmtId="0" fontId="0" fillId="0" borderId="12" xfId="0" applyBorder="1"/>
    <xf numFmtId="0" fontId="0" fillId="0" borderId="24" xfId="0" applyBorder="1"/>
    <xf numFmtId="165" fontId="0" fillId="0" borderId="24" xfId="0" applyNumberFormat="1" applyBorder="1"/>
    <xf numFmtId="10" fontId="2" fillId="0" borderId="0" xfId="3" applyNumberFormat="1" applyFont="1"/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165" fontId="0" fillId="0" borderId="9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">
    <cellStyle name="Comma" xfId="1" builtinId="3"/>
    <cellStyle name="Normal" xfId="0" builtinId="0"/>
    <cellStyle name="Normal 2" xfId="2" xr:uid="{44C078C4-4A6A-4BCA-9168-9F0DD3F6295A}"/>
    <cellStyle name="Percent" xfId="3" builtinId="5"/>
  </cellStyles>
  <dxfs count="7"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</a:t>
            </a:r>
            <a:r>
              <a:rPr lang="en-US" baseline="0"/>
              <a:t> car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regression'!$C$2</c:f>
              <c:strCache>
                <c:ptCount val="1"/>
                <c:pt idx="0">
                  <c:v>Mileage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'Simple regression'!$B$3:$B$745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'Simple regression'!$C$3:$C$745</c:f>
              <c:numCache>
                <c:formatCode>0.0</c:formatCode>
                <c:ptCount val="743"/>
                <c:pt idx="0">
                  <c:v>45.5</c:v>
                </c:pt>
                <c:pt idx="1">
                  <c:v>80</c:v>
                </c:pt>
                <c:pt idx="2">
                  <c:v>114</c:v>
                </c:pt>
                <c:pt idx="3">
                  <c:v>75.900000000000006</c:v>
                </c:pt>
                <c:pt idx="4">
                  <c:v>46.7</c:v>
                </c:pt>
                <c:pt idx="5">
                  <c:v>47.5</c:v>
                </c:pt>
                <c:pt idx="6">
                  <c:v>17.8</c:v>
                </c:pt>
                <c:pt idx="7">
                  <c:v>48.2</c:v>
                </c:pt>
                <c:pt idx="8">
                  <c:v>31.4</c:v>
                </c:pt>
                <c:pt idx="9">
                  <c:v>26.1</c:v>
                </c:pt>
                <c:pt idx="10">
                  <c:v>12.9</c:v>
                </c:pt>
                <c:pt idx="11">
                  <c:v>26.7</c:v>
                </c:pt>
                <c:pt idx="12">
                  <c:v>41</c:v>
                </c:pt>
                <c:pt idx="13">
                  <c:v>43</c:v>
                </c:pt>
                <c:pt idx="14">
                  <c:v>43.8</c:v>
                </c:pt>
                <c:pt idx="15">
                  <c:v>17.899999999999999</c:v>
                </c:pt>
                <c:pt idx="16">
                  <c:v>42.4</c:v>
                </c:pt>
                <c:pt idx="17">
                  <c:v>14.8</c:v>
                </c:pt>
                <c:pt idx="18">
                  <c:v>11.7</c:v>
                </c:pt>
                <c:pt idx="19">
                  <c:v>35.4</c:v>
                </c:pt>
                <c:pt idx="20">
                  <c:v>50.4</c:v>
                </c:pt>
                <c:pt idx="21">
                  <c:v>55.5</c:v>
                </c:pt>
                <c:pt idx="22">
                  <c:v>52.1</c:v>
                </c:pt>
                <c:pt idx="23">
                  <c:v>38.700000000000003</c:v>
                </c:pt>
                <c:pt idx="24">
                  <c:v>35.299999999999997</c:v>
                </c:pt>
                <c:pt idx="25">
                  <c:v>12.2</c:v>
                </c:pt>
                <c:pt idx="26">
                  <c:v>62</c:v>
                </c:pt>
                <c:pt idx="27">
                  <c:v>47.2</c:v>
                </c:pt>
                <c:pt idx="28">
                  <c:v>14</c:v>
                </c:pt>
                <c:pt idx="29">
                  <c:v>23.2</c:v>
                </c:pt>
                <c:pt idx="30">
                  <c:v>28.4</c:v>
                </c:pt>
                <c:pt idx="31">
                  <c:v>36.700000000000003</c:v>
                </c:pt>
                <c:pt idx="32">
                  <c:v>49.8</c:v>
                </c:pt>
                <c:pt idx="33">
                  <c:v>8.8000000000000007</c:v>
                </c:pt>
                <c:pt idx="34">
                  <c:v>33.299999999999997</c:v>
                </c:pt>
                <c:pt idx="35">
                  <c:v>35.9</c:v>
                </c:pt>
                <c:pt idx="36">
                  <c:v>49.9</c:v>
                </c:pt>
                <c:pt idx="37">
                  <c:v>23.7</c:v>
                </c:pt>
                <c:pt idx="38">
                  <c:v>29.8</c:v>
                </c:pt>
                <c:pt idx="39">
                  <c:v>33</c:v>
                </c:pt>
                <c:pt idx="40">
                  <c:v>38.6</c:v>
                </c:pt>
                <c:pt idx="41">
                  <c:v>12.9</c:v>
                </c:pt>
                <c:pt idx="42">
                  <c:v>24.6</c:v>
                </c:pt>
                <c:pt idx="43">
                  <c:v>19.3</c:v>
                </c:pt>
                <c:pt idx="44">
                  <c:v>62.7</c:v>
                </c:pt>
                <c:pt idx="45">
                  <c:v>23.1</c:v>
                </c:pt>
                <c:pt idx="46">
                  <c:v>15.1</c:v>
                </c:pt>
                <c:pt idx="47">
                  <c:v>21.6</c:v>
                </c:pt>
                <c:pt idx="48">
                  <c:v>48.8</c:v>
                </c:pt>
                <c:pt idx="49">
                  <c:v>15.6</c:v>
                </c:pt>
                <c:pt idx="50">
                  <c:v>120</c:v>
                </c:pt>
                <c:pt idx="51">
                  <c:v>41.3</c:v>
                </c:pt>
                <c:pt idx="52">
                  <c:v>30.8</c:v>
                </c:pt>
                <c:pt idx="53">
                  <c:v>4.0999999999999996</c:v>
                </c:pt>
                <c:pt idx="54">
                  <c:v>109.7</c:v>
                </c:pt>
                <c:pt idx="55">
                  <c:v>27.8</c:v>
                </c:pt>
                <c:pt idx="56">
                  <c:v>33.1</c:v>
                </c:pt>
                <c:pt idx="57">
                  <c:v>26.9</c:v>
                </c:pt>
                <c:pt idx="58">
                  <c:v>10.7</c:v>
                </c:pt>
                <c:pt idx="59">
                  <c:v>2.8</c:v>
                </c:pt>
                <c:pt idx="60">
                  <c:v>20</c:v>
                </c:pt>
                <c:pt idx="61">
                  <c:v>34.6</c:v>
                </c:pt>
                <c:pt idx="62">
                  <c:v>69.2</c:v>
                </c:pt>
                <c:pt idx="63">
                  <c:v>53.1</c:v>
                </c:pt>
                <c:pt idx="64">
                  <c:v>35.799999999999997</c:v>
                </c:pt>
                <c:pt idx="65">
                  <c:v>20.100000000000001</c:v>
                </c:pt>
                <c:pt idx="66">
                  <c:v>58.3</c:v>
                </c:pt>
                <c:pt idx="67">
                  <c:v>33.700000000000003</c:v>
                </c:pt>
                <c:pt idx="68">
                  <c:v>20.6</c:v>
                </c:pt>
                <c:pt idx="69">
                  <c:v>144.19999999999999</c:v>
                </c:pt>
                <c:pt idx="70">
                  <c:v>38.4</c:v>
                </c:pt>
                <c:pt idx="71">
                  <c:v>44.3</c:v>
                </c:pt>
                <c:pt idx="72">
                  <c:v>45</c:v>
                </c:pt>
                <c:pt idx="73">
                  <c:v>47.1</c:v>
                </c:pt>
                <c:pt idx="74">
                  <c:v>28.7</c:v>
                </c:pt>
                <c:pt idx="75">
                  <c:v>48.7</c:v>
                </c:pt>
                <c:pt idx="76">
                  <c:v>37.6</c:v>
                </c:pt>
                <c:pt idx="77">
                  <c:v>55.7</c:v>
                </c:pt>
                <c:pt idx="78">
                  <c:v>39.700000000000003</c:v>
                </c:pt>
                <c:pt idx="79">
                  <c:v>35.200000000000003</c:v>
                </c:pt>
                <c:pt idx="80">
                  <c:v>18.100000000000001</c:v>
                </c:pt>
                <c:pt idx="81">
                  <c:v>32.5</c:v>
                </c:pt>
                <c:pt idx="82">
                  <c:v>40</c:v>
                </c:pt>
                <c:pt idx="83">
                  <c:v>22</c:v>
                </c:pt>
                <c:pt idx="84">
                  <c:v>20</c:v>
                </c:pt>
                <c:pt idx="85">
                  <c:v>20.6</c:v>
                </c:pt>
                <c:pt idx="86">
                  <c:v>68.900000000000006</c:v>
                </c:pt>
                <c:pt idx="87">
                  <c:v>27</c:v>
                </c:pt>
                <c:pt idx="88">
                  <c:v>26.7</c:v>
                </c:pt>
                <c:pt idx="89">
                  <c:v>34.9</c:v>
                </c:pt>
                <c:pt idx="90">
                  <c:v>19.2</c:v>
                </c:pt>
                <c:pt idx="91">
                  <c:v>20.5</c:v>
                </c:pt>
                <c:pt idx="92">
                  <c:v>58</c:v>
                </c:pt>
                <c:pt idx="93">
                  <c:v>10.3</c:v>
                </c:pt>
                <c:pt idx="94">
                  <c:v>14.9</c:v>
                </c:pt>
                <c:pt idx="95">
                  <c:v>16.100000000000001</c:v>
                </c:pt>
                <c:pt idx="96">
                  <c:v>31</c:v>
                </c:pt>
                <c:pt idx="97">
                  <c:v>12.6</c:v>
                </c:pt>
                <c:pt idx="98">
                  <c:v>53.2</c:v>
                </c:pt>
                <c:pt idx="99">
                  <c:v>95.3</c:v>
                </c:pt>
                <c:pt idx="100">
                  <c:v>34.6</c:v>
                </c:pt>
                <c:pt idx="101">
                  <c:v>22.4</c:v>
                </c:pt>
                <c:pt idx="102">
                  <c:v>47.6</c:v>
                </c:pt>
                <c:pt idx="103">
                  <c:v>54</c:v>
                </c:pt>
                <c:pt idx="104">
                  <c:v>31.5</c:v>
                </c:pt>
                <c:pt idx="105">
                  <c:v>39.799999999999997</c:v>
                </c:pt>
                <c:pt idx="106">
                  <c:v>6.9</c:v>
                </c:pt>
                <c:pt idx="107">
                  <c:v>53.5</c:v>
                </c:pt>
                <c:pt idx="108">
                  <c:v>43.8</c:v>
                </c:pt>
                <c:pt idx="109">
                  <c:v>42.6</c:v>
                </c:pt>
                <c:pt idx="110">
                  <c:v>43.2</c:v>
                </c:pt>
                <c:pt idx="111">
                  <c:v>38.200000000000003</c:v>
                </c:pt>
                <c:pt idx="112">
                  <c:v>39.200000000000003</c:v>
                </c:pt>
                <c:pt idx="113">
                  <c:v>24.6</c:v>
                </c:pt>
                <c:pt idx="114">
                  <c:v>27.1</c:v>
                </c:pt>
                <c:pt idx="115">
                  <c:v>56.4</c:v>
                </c:pt>
                <c:pt idx="116">
                  <c:v>17.2</c:v>
                </c:pt>
                <c:pt idx="117">
                  <c:v>38.4</c:v>
                </c:pt>
                <c:pt idx="118">
                  <c:v>38.9</c:v>
                </c:pt>
                <c:pt idx="119">
                  <c:v>35.1</c:v>
                </c:pt>
                <c:pt idx="120">
                  <c:v>45.3</c:v>
                </c:pt>
                <c:pt idx="121">
                  <c:v>89</c:v>
                </c:pt>
                <c:pt idx="122">
                  <c:v>16.899999999999999</c:v>
                </c:pt>
                <c:pt idx="123">
                  <c:v>19.8</c:v>
                </c:pt>
                <c:pt idx="124">
                  <c:v>20.5</c:v>
                </c:pt>
                <c:pt idx="125">
                  <c:v>16.399999999999999</c:v>
                </c:pt>
                <c:pt idx="126">
                  <c:v>25.1</c:v>
                </c:pt>
                <c:pt idx="127">
                  <c:v>27.5</c:v>
                </c:pt>
                <c:pt idx="128">
                  <c:v>12.8</c:v>
                </c:pt>
                <c:pt idx="129">
                  <c:v>21</c:v>
                </c:pt>
                <c:pt idx="130">
                  <c:v>18.5</c:v>
                </c:pt>
                <c:pt idx="131">
                  <c:v>30.3</c:v>
                </c:pt>
                <c:pt idx="132">
                  <c:v>29.6</c:v>
                </c:pt>
                <c:pt idx="133">
                  <c:v>27.7</c:v>
                </c:pt>
                <c:pt idx="134">
                  <c:v>32.299999999999997</c:v>
                </c:pt>
                <c:pt idx="135">
                  <c:v>48.1</c:v>
                </c:pt>
                <c:pt idx="136">
                  <c:v>48.4</c:v>
                </c:pt>
                <c:pt idx="137">
                  <c:v>34.299999999999997</c:v>
                </c:pt>
                <c:pt idx="138">
                  <c:v>22.9</c:v>
                </c:pt>
                <c:pt idx="139">
                  <c:v>28.5</c:v>
                </c:pt>
                <c:pt idx="140">
                  <c:v>32.9</c:v>
                </c:pt>
                <c:pt idx="141">
                  <c:v>68.2</c:v>
                </c:pt>
                <c:pt idx="142">
                  <c:v>44</c:v>
                </c:pt>
                <c:pt idx="143">
                  <c:v>40.4</c:v>
                </c:pt>
                <c:pt idx="144">
                  <c:v>42.2</c:v>
                </c:pt>
                <c:pt idx="145">
                  <c:v>25.7</c:v>
                </c:pt>
                <c:pt idx="146">
                  <c:v>16.100000000000001</c:v>
                </c:pt>
                <c:pt idx="147">
                  <c:v>23.4</c:v>
                </c:pt>
                <c:pt idx="148">
                  <c:v>24</c:v>
                </c:pt>
                <c:pt idx="149">
                  <c:v>29.9</c:v>
                </c:pt>
                <c:pt idx="150">
                  <c:v>64.599999999999994</c:v>
                </c:pt>
                <c:pt idx="151">
                  <c:v>69</c:v>
                </c:pt>
                <c:pt idx="152">
                  <c:v>10.9</c:v>
                </c:pt>
                <c:pt idx="153">
                  <c:v>24</c:v>
                </c:pt>
                <c:pt idx="154">
                  <c:v>27.3</c:v>
                </c:pt>
                <c:pt idx="155">
                  <c:v>27.6</c:v>
                </c:pt>
                <c:pt idx="156">
                  <c:v>29.7</c:v>
                </c:pt>
                <c:pt idx="157">
                  <c:v>76.599999999999994</c:v>
                </c:pt>
                <c:pt idx="158">
                  <c:v>6.4</c:v>
                </c:pt>
                <c:pt idx="159">
                  <c:v>10.7</c:v>
                </c:pt>
                <c:pt idx="160">
                  <c:v>104.9</c:v>
                </c:pt>
                <c:pt idx="161">
                  <c:v>12.7</c:v>
                </c:pt>
                <c:pt idx="162">
                  <c:v>58</c:v>
                </c:pt>
                <c:pt idx="163">
                  <c:v>32.700000000000003</c:v>
                </c:pt>
                <c:pt idx="164">
                  <c:v>44.3</c:v>
                </c:pt>
                <c:pt idx="165">
                  <c:v>66.3</c:v>
                </c:pt>
                <c:pt idx="166">
                  <c:v>31.6</c:v>
                </c:pt>
                <c:pt idx="167">
                  <c:v>27.3</c:v>
                </c:pt>
                <c:pt idx="168">
                  <c:v>44.3</c:v>
                </c:pt>
                <c:pt idx="169">
                  <c:v>108</c:v>
                </c:pt>
                <c:pt idx="170">
                  <c:v>34.4</c:v>
                </c:pt>
                <c:pt idx="171">
                  <c:v>16.600000000000001</c:v>
                </c:pt>
                <c:pt idx="172">
                  <c:v>68</c:v>
                </c:pt>
                <c:pt idx="173">
                  <c:v>61.4</c:v>
                </c:pt>
                <c:pt idx="174">
                  <c:v>52.8</c:v>
                </c:pt>
                <c:pt idx="175">
                  <c:v>42.9</c:v>
                </c:pt>
                <c:pt idx="176">
                  <c:v>27</c:v>
                </c:pt>
                <c:pt idx="177">
                  <c:v>29.2</c:v>
                </c:pt>
                <c:pt idx="178">
                  <c:v>34</c:v>
                </c:pt>
                <c:pt idx="179">
                  <c:v>34.1</c:v>
                </c:pt>
                <c:pt idx="180">
                  <c:v>35.4</c:v>
                </c:pt>
                <c:pt idx="181">
                  <c:v>40.1</c:v>
                </c:pt>
                <c:pt idx="182">
                  <c:v>24.5</c:v>
                </c:pt>
                <c:pt idx="183">
                  <c:v>26.4</c:v>
                </c:pt>
                <c:pt idx="184">
                  <c:v>78.3</c:v>
                </c:pt>
                <c:pt idx="185">
                  <c:v>40</c:v>
                </c:pt>
                <c:pt idx="186">
                  <c:v>40</c:v>
                </c:pt>
                <c:pt idx="187">
                  <c:v>12.1</c:v>
                </c:pt>
                <c:pt idx="188">
                  <c:v>43.6</c:v>
                </c:pt>
                <c:pt idx="189">
                  <c:v>32.700000000000003</c:v>
                </c:pt>
                <c:pt idx="190">
                  <c:v>55.1</c:v>
                </c:pt>
                <c:pt idx="191">
                  <c:v>66.2</c:v>
                </c:pt>
                <c:pt idx="192">
                  <c:v>37.200000000000003</c:v>
                </c:pt>
                <c:pt idx="193">
                  <c:v>64</c:v>
                </c:pt>
                <c:pt idx="194">
                  <c:v>57.2</c:v>
                </c:pt>
                <c:pt idx="195">
                  <c:v>63.2</c:v>
                </c:pt>
                <c:pt idx="196">
                  <c:v>64</c:v>
                </c:pt>
                <c:pt idx="197">
                  <c:v>77.7</c:v>
                </c:pt>
                <c:pt idx="198">
                  <c:v>7.5</c:v>
                </c:pt>
                <c:pt idx="199">
                  <c:v>16.399999999999999</c:v>
                </c:pt>
                <c:pt idx="200">
                  <c:v>38.200000000000003</c:v>
                </c:pt>
                <c:pt idx="201">
                  <c:v>40.200000000000003</c:v>
                </c:pt>
                <c:pt idx="202">
                  <c:v>58.7</c:v>
                </c:pt>
                <c:pt idx="203">
                  <c:v>56.7</c:v>
                </c:pt>
                <c:pt idx="204">
                  <c:v>60.4</c:v>
                </c:pt>
                <c:pt idx="205">
                  <c:v>21.3</c:v>
                </c:pt>
                <c:pt idx="206">
                  <c:v>26.7</c:v>
                </c:pt>
                <c:pt idx="207">
                  <c:v>4.3</c:v>
                </c:pt>
                <c:pt idx="208">
                  <c:v>40.4</c:v>
                </c:pt>
                <c:pt idx="209">
                  <c:v>10.4</c:v>
                </c:pt>
                <c:pt idx="210">
                  <c:v>7.9</c:v>
                </c:pt>
                <c:pt idx="211">
                  <c:v>51.1</c:v>
                </c:pt>
                <c:pt idx="212">
                  <c:v>43.7</c:v>
                </c:pt>
                <c:pt idx="213">
                  <c:v>99.3</c:v>
                </c:pt>
                <c:pt idx="214">
                  <c:v>106.6</c:v>
                </c:pt>
                <c:pt idx="215">
                  <c:v>62.3</c:v>
                </c:pt>
                <c:pt idx="216">
                  <c:v>73</c:v>
                </c:pt>
                <c:pt idx="217">
                  <c:v>68.5</c:v>
                </c:pt>
                <c:pt idx="218">
                  <c:v>21.2</c:v>
                </c:pt>
                <c:pt idx="219">
                  <c:v>32.9</c:v>
                </c:pt>
                <c:pt idx="220">
                  <c:v>23.9</c:v>
                </c:pt>
                <c:pt idx="221">
                  <c:v>32.700000000000003</c:v>
                </c:pt>
                <c:pt idx="222">
                  <c:v>35.1</c:v>
                </c:pt>
                <c:pt idx="223">
                  <c:v>35.4</c:v>
                </c:pt>
                <c:pt idx="224">
                  <c:v>46.6</c:v>
                </c:pt>
                <c:pt idx="225">
                  <c:v>4.3</c:v>
                </c:pt>
                <c:pt idx="226">
                  <c:v>19.2</c:v>
                </c:pt>
                <c:pt idx="227">
                  <c:v>88.6</c:v>
                </c:pt>
                <c:pt idx="228">
                  <c:v>37.200000000000003</c:v>
                </c:pt>
                <c:pt idx="229">
                  <c:v>18.600000000000001</c:v>
                </c:pt>
                <c:pt idx="230">
                  <c:v>52.7</c:v>
                </c:pt>
                <c:pt idx="231">
                  <c:v>24</c:v>
                </c:pt>
                <c:pt idx="232">
                  <c:v>31</c:v>
                </c:pt>
                <c:pt idx="233">
                  <c:v>25.4</c:v>
                </c:pt>
                <c:pt idx="234">
                  <c:v>32.1</c:v>
                </c:pt>
                <c:pt idx="235">
                  <c:v>32.6</c:v>
                </c:pt>
                <c:pt idx="236">
                  <c:v>15</c:v>
                </c:pt>
                <c:pt idx="237">
                  <c:v>36.4</c:v>
                </c:pt>
                <c:pt idx="238">
                  <c:v>66</c:v>
                </c:pt>
                <c:pt idx="239">
                  <c:v>80</c:v>
                </c:pt>
                <c:pt idx="240">
                  <c:v>20.3</c:v>
                </c:pt>
                <c:pt idx="241">
                  <c:v>38</c:v>
                </c:pt>
                <c:pt idx="242">
                  <c:v>48.8</c:v>
                </c:pt>
                <c:pt idx="243">
                  <c:v>47.1</c:v>
                </c:pt>
                <c:pt idx="244">
                  <c:v>21.9</c:v>
                </c:pt>
                <c:pt idx="245">
                  <c:v>25.1</c:v>
                </c:pt>
                <c:pt idx="246">
                  <c:v>33.6</c:v>
                </c:pt>
                <c:pt idx="247">
                  <c:v>35.1</c:v>
                </c:pt>
                <c:pt idx="248">
                  <c:v>18.8</c:v>
                </c:pt>
                <c:pt idx="249">
                  <c:v>30.6</c:v>
                </c:pt>
                <c:pt idx="250">
                  <c:v>38.799999999999997</c:v>
                </c:pt>
                <c:pt idx="251">
                  <c:v>61.5</c:v>
                </c:pt>
                <c:pt idx="252">
                  <c:v>52.8</c:v>
                </c:pt>
                <c:pt idx="253">
                  <c:v>5.7</c:v>
                </c:pt>
                <c:pt idx="254">
                  <c:v>29.5</c:v>
                </c:pt>
                <c:pt idx="255">
                  <c:v>9</c:v>
                </c:pt>
                <c:pt idx="256">
                  <c:v>38.1</c:v>
                </c:pt>
                <c:pt idx="257">
                  <c:v>28.5</c:v>
                </c:pt>
                <c:pt idx="258">
                  <c:v>63</c:v>
                </c:pt>
                <c:pt idx="259">
                  <c:v>19</c:v>
                </c:pt>
                <c:pt idx="260">
                  <c:v>51.5</c:v>
                </c:pt>
                <c:pt idx="261">
                  <c:v>56.9</c:v>
                </c:pt>
                <c:pt idx="262">
                  <c:v>13.6</c:v>
                </c:pt>
                <c:pt idx="263">
                  <c:v>21.7</c:v>
                </c:pt>
                <c:pt idx="264">
                  <c:v>11.8</c:v>
                </c:pt>
                <c:pt idx="265">
                  <c:v>30.8</c:v>
                </c:pt>
                <c:pt idx="266">
                  <c:v>22.9</c:v>
                </c:pt>
                <c:pt idx="267">
                  <c:v>96</c:v>
                </c:pt>
                <c:pt idx="268">
                  <c:v>53</c:v>
                </c:pt>
                <c:pt idx="269">
                  <c:v>47</c:v>
                </c:pt>
                <c:pt idx="270">
                  <c:v>46.2</c:v>
                </c:pt>
                <c:pt idx="271">
                  <c:v>33.1</c:v>
                </c:pt>
                <c:pt idx="272">
                  <c:v>34</c:v>
                </c:pt>
                <c:pt idx="273">
                  <c:v>34.299999999999997</c:v>
                </c:pt>
                <c:pt idx="274">
                  <c:v>35.1</c:v>
                </c:pt>
                <c:pt idx="275">
                  <c:v>8.1999999999999993</c:v>
                </c:pt>
                <c:pt idx="276">
                  <c:v>15.7</c:v>
                </c:pt>
                <c:pt idx="277">
                  <c:v>10.5</c:v>
                </c:pt>
                <c:pt idx="278">
                  <c:v>31.6</c:v>
                </c:pt>
                <c:pt idx="279">
                  <c:v>37.9</c:v>
                </c:pt>
                <c:pt idx="280">
                  <c:v>27.3</c:v>
                </c:pt>
                <c:pt idx="281">
                  <c:v>16</c:v>
                </c:pt>
                <c:pt idx="282">
                  <c:v>42.8</c:v>
                </c:pt>
                <c:pt idx="283">
                  <c:v>52.5</c:v>
                </c:pt>
                <c:pt idx="284">
                  <c:v>25.9</c:v>
                </c:pt>
                <c:pt idx="285">
                  <c:v>13.1</c:v>
                </c:pt>
                <c:pt idx="286">
                  <c:v>29.9</c:v>
                </c:pt>
                <c:pt idx="287">
                  <c:v>31.8</c:v>
                </c:pt>
                <c:pt idx="288">
                  <c:v>31.6</c:v>
                </c:pt>
                <c:pt idx="289">
                  <c:v>71.900000000000006</c:v>
                </c:pt>
                <c:pt idx="290">
                  <c:v>23.6</c:v>
                </c:pt>
                <c:pt idx="291">
                  <c:v>31</c:v>
                </c:pt>
                <c:pt idx="292">
                  <c:v>35.200000000000003</c:v>
                </c:pt>
                <c:pt idx="293">
                  <c:v>55.1</c:v>
                </c:pt>
                <c:pt idx="294">
                  <c:v>21.2</c:v>
                </c:pt>
                <c:pt idx="295">
                  <c:v>42.6</c:v>
                </c:pt>
                <c:pt idx="296">
                  <c:v>57.9</c:v>
                </c:pt>
                <c:pt idx="297">
                  <c:v>69.900000000000006</c:v>
                </c:pt>
                <c:pt idx="298">
                  <c:v>11.3</c:v>
                </c:pt>
                <c:pt idx="299">
                  <c:v>20.399999999999999</c:v>
                </c:pt>
                <c:pt idx="300">
                  <c:v>23.2</c:v>
                </c:pt>
                <c:pt idx="301">
                  <c:v>1.6</c:v>
                </c:pt>
                <c:pt idx="302">
                  <c:v>65.7</c:v>
                </c:pt>
                <c:pt idx="303">
                  <c:v>33.9</c:v>
                </c:pt>
                <c:pt idx="304">
                  <c:v>25.4</c:v>
                </c:pt>
                <c:pt idx="305">
                  <c:v>19.899999999999999</c:v>
                </c:pt>
                <c:pt idx="306">
                  <c:v>21.5</c:v>
                </c:pt>
                <c:pt idx="307">
                  <c:v>13.6</c:v>
                </c:pt>
                <c:pt idx="308">
                  <c:v>15.6</c:v>
                </c:pt>
                <c:pt idx="309">
                  <c:v>19.2</c:v>
                </c:pt>
                <c:pt idx="310">
                  <c:v>24.4</c:v>
                </c:pt>
                <c:pt idx="311">
                  <c:v>91</c:v>
                </c:pt>
                <c:pt idx="312">
                  <c:v>19.7</c:v>
                </c:pt>
                <c:pt idx="313">
                  <c:v>29.2</c:v>
                </c:pt>
                <c:pt idx="314">
                  <c:v>30.9</c:v>
                </c:pt>
                <c:pt idx="315">
                  <c:v>44.9</c:v>
                </c:pt>
                <c:pt idx="316">
                  <c:v>46.6</c:v>
                </c:pt>
                <c:pt idx="317">
                  <c:v>63.3</c:v>
                </c:pt>
                <c:pt idx="318">
                  <c:v>14.7</c:v>
                </c:pt>
                <c:pt idx="319">
                  <c:v>18.8</c:v>
                </c:pt>
                <c:pt idx="320">
                  <c:v>22.9</c:v>
                </c:pt>
                <c:pt idx="321">
                  <c:v>27.5</c:v>
                </c:pt>
                <c:pt idx="322">
                  <c:v>28.6</c:v>
                </c:pt>
                <c:pt idx="323">
                  <c:v>29.5</c:v>
                </c:pt>
                <c:pt idx="324">
                  <c:v>29.6</c:v>
                </c:pt>
                <c:pt idx="325">
                  <c:v>22.4</c:v>
                </c:pt>
                <c:pt idx="326">
                  <c:v>24.2</c:v>
                </c:pt>
                <c:pt idx="327">
                  <c:v>8.3000000000000007</c:v>
                </c:pt>
                <c:pt idx="328">
                  <c:v>10.7</c:v>
                </c:pt>
                <c:pt idx="329">
                  <c:v>35.799999999999997</c:v>
                </c:pt>
                <c:pt idx="330">
                  <c:v>26.6</c:v>
                </c:pt>
                <c:pt idx="331">
                  <c:v>35.4</c:v>
                </c:pt>
                <c:pt idx="332">
                  <c:v>38</c:v>
                </c:pt>
                <c:pt idx="333">
                  <c:v>15</c:v>
                </c:pt>
                <c:pt idx="334">
                  <c:v>15.4</c:v>
                </c:pt>
                <c:pt idx="335">
                  <c:v>20.6</c:v>
                </c:pt>
                <c:pt idx="336">
                  <c:v>9.5</c:v>
                </c:pt>
                <c:pt idx="337">
                  <c:v>60.2</c:v>
                </c:pt>
                <c:pt idx="338">
                  <c:v>49.9</c:v>
                </c:pt>
                <c:pt idx="339">
                  <c:v>27.4</c:v>
                </c:pt>
                <c:pt idx="340">
                  <c:v>37.5</c:v>
                </c:pt>
                <c:pt idx="341">
                  <c:v>24.9</c:v>
                </c:pt>
                <c:pt idx="342">
                  <c:v>43.6</c:v>
                </c:pt>
                <c:pt idx="343">
                  <c:v>48.2</c:v>
                </c:pt>
                <c:pt idx="344">
                  <c:v>15</c:v>
                </c:pt>
                <c:pt idx="345">
                  <c:v>23.2</c:v>
                </c:pt>
                <c:pt idx="346">
                  <c:v>43.6</c:v>
                </c:pt>
                <c:pt idx="347">
                  <c:v>55.6</c:v>
                </c:pt>
                <c:pt idx="348">
                  <c:v>19.8</c:v>
                </c:pt>
                <c:pt idx="349">
                  <c:v>45.9</c:v>
                </c:pt>
                <c:pt idx="350">
                  <c:v>66.5</c:v>
                </c:pt>
                <c:pt idx="351">
                  <c:v>33.200000000000003</c:v>
                </c:pt>
                <c:pt idx="352">
                  <c:v>51.9</c:v>
                </c:pt>
                <c:pt idx="353">
                  <c:v>55.9</c:v>
                </c:pt>
                <c:pt idx="354">
                  <c:v>26.6</c:v>
                </c:pt>
                <c:pt idx="355">
                  <c:v>34.200000000000003</c:v>
                </c:pt>
                <c:pt idx="356">
                  <c:v>35.1</c:v>
                </c:pt>
                <c:pt idx="357">
                  <c:v>26.8</c:v>
                </c:pt>
                <c:pt idx="358">
                  <c:v>27.2</c:v>
                </c:pt>
                <c:pt idx="359">
                  <c:v>48.6</c:v>
                </c:pt>
                <c:pt idx="360">
                  <c:v>4.5</c:v>
                </c:pt>
                <c:pt idx="361">
                  <c:v>48.3</c:v>
                </c:pt>
                <c:pt idx="362">
                  <c:v>65.5</c:v>
                </c:pt>
                <c:pt idx="363">
                  <c:v>25.7</c:v>
                </c:pt>
                <c:pt idx="364">
                  <c:v>20.5</c:v>
                </c:pt>
                <c:pt idx="365">
                  <c:v>12.1</c:v>
                </c:pt>
                <c:pt idx="366">
                  <c:v>19</c:v>
                </c:pt>
                <c:pt idx="367">
                  <c:v>29.7</c:v>
                </c:pt>
                <c:pt idx="368">
                  <c:v>20.7</c:v>
                </c:pt>
                <c:pt idx="369">
                  <c:v>21.4</c:v>
                </c:pt>
                <c:pt idx="370">
                  <c:v>56.9</c:v>
                </c:pt>
                <c:pt idx="371">
                  <c:v>103.9</c:v>
                </c:pt>
                <c:pt idx="372">
                  <c:v>61.1</c:v>
                </c:pt>
                <c:pt idx="373">
                  <c:v>30.7</c:v>
                </c:pt>
                <c:pt idx="374">
                  <c:v>23.7</c:v>
                </c:pt>
                <c:pt idx="375">
                  <c:v>37.1</c:v>
                </c:pt>
                <c:pt idx="376">
                  <c:v>39.299999999999997</c:v>
                </c:pt>
                <c:pt idx="377">
                  <c:v>41.5</c:v>
                </c:pt>
                <c:pt idx="378">
                  <c:v>33.299999999999997</c:v>
                </c:pt>
                <c:pt idx="379">
                  <c:v>35.9</c:v>
                </c:pt>
                <c:pt idx="380">
                  <c:v>31.1</c:v>
                </c:pt>
                <c:pt idx="381">
                  <c:v>25.4</c:v>
                </c:pt>
                <c:pt idx="382">
                  <c:v>30.3</c:v>
                </c:pt>
                <c:pt idx="383">
                  <c:v>27.2</c:v>
                </c:pt>
                <c:pt idx="384">
                  <c:v>31.8</c:v>
                </c:pt>
                <c:pt idx="385">
                  <c:v>29.8</c:v>
                </c:pt>
                <c:pt idx="386">
                  <c:v>38.6</c:v>
                </c:pt>
                <c:pt idx="387">
                  <c:v>10.1</c:v>
                </c:pt>
                <c:pt idx="388">
                  <c:v>27.7</c:v>
                </c:pt>
                <c:pt idx="389">
                  <c:v>33.799999999999997</c:v>
                </c:pt>
                <c:pt idx="390">
                  <c:v>35.299999999999997</c:v>
                </c:pt>
                <c:pt idx="391">
                  <c:v>42.5</c:v>
                </c:pt>
                <c:pt idx="392">
                  <c:v>80.5</c:v>
                </c:pt>
                <c:pt idx="393">
                  <c:v>33.200000000000003</c:v>
                </c:pt>
                <c:pt idx="394">
                  <c:v>125.7</c:v>
                </c:pt>
                <c:pt idx="395">
                  <c:v>23</c:v>
                </c:pt>
                <c:pt idx="396">
                  <c:v>37.5</c:v>
                </c:pt>
                <c:pt idx="397">
                  <c:v>28.2</c:v>
                </c:pt>
                <c:pt idx="398">
                  <c:v>37</c:v>
                </c:pt>
                <c:pt idx="399">
                  <c:v>11.8</c:v>
                </c:pt>
                <c:pt idx="400">
                  <c:v>21.3</c:v>
                </c:pt>
                <c:pt idx="401">
                  <c:v>34.4</c:v>
                </c:pt>
                <c:pt idx="402">
                  <c:v>18.8</c:v>
                </c:pt>
                <c:pt idx="403">
                  <c:v>43.5</c:v>
                </c:pt>
                <c:pt idx="404">
                  <c:v>38.4</c:v>
                </c:pt>
                <c:pt idx="405">
                  <c:v>42.4</c:v>
                </c:pt>
                <c:pt idx="406">
                  <c:v>42.8</c:v>
                </c:pt>
                <c:pt idx="407">
                  <c:v>70.2</c:v>
                </c:pt>
                <c:pt idx="408">
                  <c:v>14.7</c:v>
                </c:pt>
                <c:pt idx="409">
                  <c:v>26.1</c:v>
                </c:pt>
                <c:pt idx="410">
                  <c:v>46</c:v>
                </c:pt>
                <c:pt idx="411">
                  <c:v>11.6</c:v>
                </c:pt>
                <c:pt idx="412">
                  <c:v>14.6</c:v>
                </c:pt>
                <c:pt idx="413">
                  <c:v>15.6</c:v>
                </c:pt>
                <c:pt idx="414">
                  <c:v>48.7</c:v>
                </c:pt>
                <c:pt idx="415">
                  <c:v>46.4</c:v>
                </c:pt>
                <c:pt idx="416">
                  <c:v>50.2</c:v>
                </c:pt>
                <c:pt idx="417">
                  <c:v>43.7</c:v>
                </c:pt>
                <c:pt idx="418">
                  <c:v>28.5</c:v>
                </c:pt>
                <c:pt idx="419">
                  <c:v>20.3</c:v>
                </c:pt>
                <c:pt idx="420">
                  <c:v>36</c:v>
                </c:pt>
                <c:pt idx="421">
                  <c:v>42.6</c:v>
                </c:pt>
                <c:pt idx="422">
                  <c:v>28.4</c:v>
                </c:pt>
                <c:pt idx="423">
                  <c:v>20.9</c:v>
                </c:pt>
                <c:pt idx="424">
                  <c:v>51.5</c:v>
                </c:pt>
                <c:pt idx="425">
                  <c:v>13.1</c:v>
                </c:pt>
                <c:pt idx="426">
                  <c:v>26.1</c:v>
                </c:pt>
                <c:pt idx="427">
                  <c:v>43.2</c:v>
                </c:pt>
                <c:pt idx="428">
                  <c:v>30.3</c:v>
                </c:pt>
                <c:pt idx="429">
                  <c:v>40.5</c:v>
                </c:pt>
                <c:pt idx="430">
                  <c:v>52.4</c:v>
                </c:pt>
                <c:pt idx="431">
                  <c:v>43.5</c:v>
                </c:pt>
                <c:pt idx="432">
                  <c:v>95.8</c:v>
                </c:pt>
                <c:pt idx="433">
                  <c:v>38.5</c:v>
                </c:pt>
                <c:pt idx="434">
                  <c:v>48.5</c:v>
                </c:pt>
                <c:pt idx="435">
                  <c:v>19</c:v>
                </c:pt>
                <c:pt idx="436">
                  <c:v>22.2</c:v>
                </c:pt>
                <c:pt idx="437">
                  <c:v>32.4</c:v>
                </c:pt>
                <c:pt idx="438">
                  <c:v>9.1</c:v>
                </c:pt>
                <c:pt idx="439">
                  <c:v>9.4</c:v>
                </c:pt>
                <c:pt idx="440">
                  <c:v>10</c:v>
                </c:pt>
                <c:pt idx="441">
                  <c:v>49.7</c:v>
                </c:pt>
                <c:pt idx="442">
                  <c:v>25</c:v>
                </c:pt>
                <c:pt idx="443">
                  <c:v>26.8</c:v>
                </c:pt>
                <c:pt idx="444">
                  <c:v>26.4</c:v>
                </c:pt>
                <c:pt idx="445">
                  <c:v>32.200000000000003</c:v>
                </c:pt>
                <c:pt idx="446">
                  <c:v>36.200000000000003</c:v>
                </c:pt>
                <c:pt idx="447">
                  <c:v>38</c:v>
                </c:pt>
                <c:pt idx="448">
                  <c:v>22.5</c:v>
                </c:pt>
                <c:pt idx="449">
                  <c:v>26</c:v>
                </c:pt>
                <c:pt idx="450">
                  <c:v>33</c:v>
                </c:pt>
                <c:pt idx="451">
                  <c:v>19.399999999999999</c:v>
                </c:pt>
                <c:pt idx="452">
                  <c:v>27.2</c:v>
                </c:pt>
                <c:pt idx="453">
                  <c:v>49.4</c:v>
                </c:pt>
                <c:pt idx="454">
                  <c:v>63.5</c:v>
                </c:pt>
                <c:pt idx="455">
                  <c:v>21.5</c:v>
                </c:pt>
                <c:pt idx="456">
                  <c:v>16.899999999999999</c:v>
                </c:pt>
                <c:pt idx="457">
                  <c:v>38.6</c:v>
                </c:pt>
                <c:pt idx="458">
                  <c:v>35.700000000000003</c:v>
                </c:pt>
                <c:pt idx="459">
                  <c:v>16.3</c:v>
                </c:pt>
                <c:pt idx="460">
                  <c:v>22.5</c:v>
                </c:pt>
                <c:pt idx="461">
                  <c:v>31.2</c:v>
                </c:pt>
                <c:pt idx="462">
                  <c:v>34.6</c:v>
                </c:pt>
                <c:pt idx="463">
                  <c:v>45.5</c:v>
                </c:pt>
                <c:pt idx="464">
                  <c:v>47.1</c:v>
                </c:pt>
                <c:pt idx="465">
                  <c:v>22.3</c:v>
                </c:pt>
                <c:pt idx="466">
                  <c:v>25</c:v>
                </c:pt>
                <c:pt idx="467">
                  <c:v>26.2</c:v>
                </c:pt>
                <c:pt idx="468">
                  <c:v>30</c:v>
                </c:pt>
                <c:pt idx="469">
                  <c:v>20.3</c:v>
                </c:pt>
                <c:pt idx="470">
                  <c:v>20.9</c:v>
                </c:pt>
                <c:pt idx="471">
                  <c:v>22.3</c:v>
                </c:pt>
                <c:pt idx="472">
                  <c:v>22.5</c:v>
                </c:pt>
                <c:pt idx="473">
                  <c:v>24.7</c:v>
                </c:pt>
                <c:pt idx="474">
                  <c:v>28.3</c:v>
                </c:pt>
                <c:pt idx="475">
                  <c:v>31.4</c:v>
                </c:pt>
                <c:pt idx="476">
                  <c:v>33.5</c:v>
                </c:pt>
                <c:pt idx="477">
                  <c:v>44.4</c:v>
                </c:pt>
                <c:pt idx="478">
                  <c:v>10.3</c:v>
                </c:pt>
                <c:pt idx="479">
                  <c:v>10.5</c:v>
                </c:pt>
                <c:pt idx="480">
                  <c:v>11</c:v>
                </c:pt>
                <c:pt idx="481">
                  <c:v>11.1</c:v>
                </c:pt>
                <c:pt idx="482">
                  <c:v>13.6</c:v>
                </c:pt>
                <c:pt idx="483">
                  <c:v>26.3</c:v>
                </c:pt>
                <c:pt idx="484">
                  <c:v>18</c:v>
                </c:pt>
                <c:pt idx="485">
                  <c:v>12.3</c:v>
                </c:pt>
                <c:pt idx="486">
                  <c:v>26.7</c:v>
                </c:pt>
                <c:pt idx="487">
                  <c:v>29.1</c:v>
                </c:pt>
                <c:pt idx="488">
                  <c:v>31.7</c:v>
                </c:pt>
                <c:pt idx="489">
                  <c:v>38.9</c:v>
                </c:pt>
                <c:pt idx="490">
                  <c:v>9.6999999999999993</c:v>
                </c:pt>
                <c:pt idx="491">
                  <c:v>10.5</c:v>
                </c:pt>
                <c:pt idx="492">
                  <c:v>10.9</c:v>
                </c:pt>
                <c:pt idx="493">
                  <c:v>22.3</c:v>
                </c:pt>
                <c:pt idx="494">
                  <c:v>16.3</c:v>
                </c:pt>
                <c:pt idx="495">
                  <c:v>23.3</c:v>
                </c:pt>
                <c:pt idx="496">
                  <c:v>3.8</c:v>
                </c:pt>
                <c:pt idx="497">
                  <c:v>37.1</c:v>
                </c:pt>
                <c:pt idx="498">
                  <c:v>35.799999999999997</c:v>
                </c:pt>
                <c:pt idx="499">
                  <c:v>29.1</c:v>
                </c:pt>
                <c:pt idx="500">
                  <c:v>33.5</c:v>
                </c:pt>
                <c:pt idx="501">
                  <c:v>36.1</c:v>
                </c:pt>
                <c:pt idx="502">
                  <c:v>37.6</c:v>
                </c:pt>
                <c:pt idx="503">
                  <c:v>16</c:v>
                </c:pt>
                <c:pt idx="504">
                  <c:v>10.199999999999999</c:v>
                </c:pt>
                <c:pt idx="505">
                  <c:v>34.5</c:v>
                </c:pt>
                <c:pt idx="506">
                  <c:v>35.299999999999997</c:v>
                </c:pt>
                <c:pt idx="507">
                  <c:v>18.100000000000001</c:v>
                </c:pt>
                <c:pt idx="508">
                  <c:v>28.9</c:v>
                </c:pt>
                <c:pt idx="509">
                  <c:v>49.3</c:v>
                </c:pt>
                <c:pt idx="510">
                  <c:v>47.6</c:v>
                </c:pt>
                <c:pt idx="511">
                  <c:v>32</c:v>
                </c:pt>
                <c:pt idx="512">
                  <c:v>17.5</c:v>
                </c:pt>
                <c:pt idx="513">
                  <c:v>30.5</c:v>
                </c:pt>
                <c:pt idx="514">
                  <c:v>29.4</c:v>
                </c:pt>
                <c:pt idx="515">
                  <c:v>39.200000000000003</c:v>
                </c:pt>
                <c:pt idx="516">
                  <c:v>4.4000000000000004</c:v>
                </c:pt>
                <c:pt idx="517">
                  <c:v>23.5</c:v>
                </c:pt>
                <c:pt idx="518">
                  <c:v>43.3</c:v>
                </c:pt>
                <c:pt idx="519">
                  <c:v>26</c:v>
                </c:pt>
                <c:pt idx="520">
                  <c:v>28.3</c:v>
                </c:pt>
                <c:pt idx="521">
                  <c:v>53.1</c:v>
                </c:pt>
                <c:pt idx="522">
                  <c:v>38.700000000000003</c:v>
                </c:pt>
                <c:pt idx="523">
                  <c:v>38.799999999999997</c:v>
                </c:pt>
                <c:pt idx="524">
                  <c:v>39.4</c:v>
                </c:pt>
                <c:pt idx="525">
                  <c:v>42.7</c:v>
                </c:pt>
                <c:pt idx="526">
                  <c:v>19</c:v>
                </c:pt>
                <c:pt idx="527">
                  <c:v>39.4</c:v>
                </c:pt>
                <c:pt idx="528">
                  <c:v>78.599999999999994</c:v>
                </c:pt>
                <c:pt idx="529">
                  <c:v>21.9</c:v>
                </c:pt>
                <c:pt idx="530">
                  <c:v>58</c:v>
                </c:pt>
                <c:pt idx="531">
                  <c:v>14.6</c:v>
                </c:pt>
                <c:pt idx="532">
                  <c:v>87.3</c:v>
                </c:pt>
                <c:pt idx="533">
                  <c:v>56</c:v>
                </c:pt>
                <c:pt idx="534">
                  <c:v>96.6</c:v>
                </c:pt>
                <c:pt idx="535">
                  <c:v>15.7</c:v>
                </c:pt>
                <c:pt idx="536">
                  <c:v>21</c:v>
                </c:pt>
                <c:pt idx="537">
                  <c:v>50.2</c:v>
                </c:pt>
                <c:pt idx="538">
                  <c:v>62</c:v>
                </c:pt>
                <c:pt idx="539">
                  <c:v>89.8</c:v>
                </c:pt>
                <c:pt idx="540">
                  <c:v>9.8000000000000007</c:v>
                </c:pt>
                <c:pt idx="541">
                  <c:v>25</c:v>
                </c:pt>
                <c:pt idx="542">
                  <c:v>27.5</c:v>
                </c:pt>
                <c:pt idx="543">
                  <c:v>32.6</c:v>
                </c:pt>
                <c:pt idx="544">
                  <c:v>38.4</c:v>
                </c:pt>
                <c:pt idx="545">
                  <c:v>45.3</c:v>
                </c:pt>
                <c:pt idx="546">
                  <c:v>26.5</c:v>
                </c:pt>
                <c:pt idx="547">
                  <c:v>28.7</c:v>
                </c:pt>
                <c:pt idx="548">
                  <c:v>31.1</c:v>
                </c:pt>
                <c:pt idx="549">
                  <c:v>34.6</c:v>
                </c:pt>
                <c:pt idx="550">
                  <c:v>17.600000000000001</c:v>
                </c:pt>
                <c:pt idx="551">
                  <c:v>20.3</c:v>
                </c:pt>
                <c:pt idx="552">
                  <c:v>22.8</c:v>
                </c:pt>
                <c:pt idx="553">
                  <c:v>23.7</c:v>
                </c:pt>
                <c:pt idx="554">
                  <c:v>55</c:v>
                </c:pt>
                <c:pt idx="555">
                  <c:v>26.1</c:v>
                </c:pt>
                <c:pt idx="556">
                  <c:v>65</c:v>
                </c:pt>
                <c:pt idx="557">
                  <c:v>15.3</c:v>
                </c:pt>
                <c:pt idx="558">
                  <c:v>99</c:v>
                </c:pt>
                <c:pt idx="559">
                  <c:v>59.8</c:v>
                </c:pt>
                <c:pt idx="560">
                  <c:v>80.400000000000006</c:v>
                </c:pt>
                <c:pt idx="561">
                  <c:v>39.200000000000003</c:v>
                </c:pt>
                <c:pt idx="562">
                  <c:v>55.4</c:v>
                </c:pt>
                <c:pt idx="563">
                  <c:v>33.9</c:v>
                </c:pt>
                <c:pt idx="564">
                  <c:v>21.4</c:v>
                </c:pt>
                <c:pt idx="565">
                  <c:v>46</c:v>
                </c:pt>
                <c:pt idx="566">
                  <c:v>5.6</c:v>
                </c:pt>
                <c:pt idx="567">
                  <c:v>56.3</c:v>
                </c:pt>
                <c:pt idx="568">
                  <c:v>35.6</c:v>
                </c:pt>
                <c:pt idx="569">
                  <c:v>21.1</c:v>
                </c:pt>
                <c:pt idx="570">
                  <c:v>24</c:v>
                </c:pt>
                <c:pt idx="571">
                  <c:v>66.2</c:v>
                </c:pt>
                <c:pt idx="572">
                  <c:v>30.2</c:v>
                </c:pt>
                <c:pt idx="573">
                  <c:v>8.4</c:v>
                </c:pt>
                <c:pt idx="574">
                  <c:v>49.2</c:v>
                </c:pt>
                <c:pt idx="575">
                  <c:v>112</c:v>
                </c:pt>
                <c:pt idx="576">
                  <c:v>44.1</c:v>
                </c:pt>
                <c:pt idx="577">
                  <c:v>41.9</c:v>
                </c:pt>
                <c:pt idx="578">
                  <c:v>27.2</c:v>
                </c:pt>
                <c:pt idx="579">
                  <c:v>40</c:v>
                </c:pt>
                <c:pt idx="580">
                  <c:v>5.8</c:v>
                </c:pt>
                <c:pt idx="581">
                  <c:v>13.1</c:v>
                </c:pt>
                <c:pt idx="582">
                  <c:v>15.1</c:v>
                </c:pt>
                <c:pt idx="583">
                  <c:v>27.3</c:v>
                </c:pt>
                <c:pt idx="584">
                  <c:v>70</c:v>
                </c:pt>
                <c:pt idx="585">
                  <c:v>40.799999999999997</c:v>
                </c:pt>
                <c:pt idx="586">
                  <c:v>55.3</c:v>
                </c:pt>
                <c:pt idx="587">
                  <c:v>87.8</c:v>
                </c:pt>
                <c:pt idx="588">
                  <c:v>14</c:v>
                </c:pt>
                <c:pt idx="589">
                  <c:v>14</c:v>
                </c:pt>
                <c:pt idx="590">
                  <c:v>25.8</c:v>
                </c:pt>
                <c:pt idx="591">
                  <c:v>9.4</c:v>
                </c:pt>
                <c:pt idx="592">
                  <c:v>14.7</c:v>
                </c:pt>
                <c:pt idx="593">
                  <c:v>41</c:v>
                </c:pt>
                <c:pt idx="594">
                  <c:v>88.9</c:v>
                </c:pt>
                <c:pt idx="595">
                  <c:v>36.700000000000003</c:v>
                </c:pt>
                <c:pt idx="596">
                  <c:v>59.7</c:v>
                </c:pt>
                <c:pt idx="597">
                  <c:v>68.8</c:v>
                </c:pt>
                <c:pt idx="598">
                  <c:v>43.9</c:v>
                </c:pt>
                <c:pt idx="599">
                  <c:v>18.399999999999999</c:v>
                </c:pt>
                <c:pt idx="600">
                  <c:v>60.4</c:v>
                </c:pt>
                <c:pt idx="601">
                  <c:v>71.7</c:v>
                </c:pt>
                <c:pt idx="602">
                  <c:v>59.9</c:v>
                </c:pt>
                <c:pt idx="603">
                  <c:v>78.7</c:v>
                </c:pt>
                <c:pt idx="604">
                  <c:v>49.4</c:v>
                </c:pt>
                <c:pt idx="605">
                  <c:v>15.8</c:v>
                </c:pt>
                <c:pt idx="606">
                  <c:v>6.7</c:v>
                </c:pt>
                <c:pt idx="607">
                  <c:v>36.200000000000003</c:v>
                </c:pt>
                <c:pt idx="608">
                  <c:v>11.9</c:v>
                </c:pt>
                <c:pt idx="609">
                  <c:v>20.7</c:v>
                </c:pt>
                <c:pt idx="610">
                  <c:v>28.9</c:v>
                </c:pt>
                <c:pt idx="611">
                  <c:v>30</c:v>
                </c:pt>
                <c:pt idx="612">
                  <c:v>18.2</c:v>
                </c:pt>
                <c:pt idx="613">
                  <c:v>73.5</c:v>
                </c:pt>
                <c:pt idx="614">
                  <c:v>22.9</c:v>
                </c:pt>
                <c:pt idx="615">
                  <c:v>36.1</c:v>
                </c:pt>
                <c:pt idx="616">
                  <c:v>24.3</c:v>
                </c:pt>
                <c:pt idx="617">
                  <c:v>14.8</c:v>
                </c:pt>
                <c:pt idx="618">
                  <c:v>40.799999999999997</c:v>
                </c:pt>
                <c:pt idx="619">
                  <c:v>11.3</c:v>
                </c:pt>
                <c:pt idx="620">
                  <c:v>27.8</c:v>
                </c:pt>
                <c:pt idx="621">
                  <c:v>106.9</c:v>
                </c:pt>
                <c:pt idx="622">
                  <c:v>53.6</c:v>
                </c:pt>
                <c:pt idx="623">
                  <c:v>12.7</c:v>
                </c:pt>
                <c:pt idx="624">
                  <c:v>0.1</c:v>
                </c:pt>
                <c:pt idx="625">
                  <c:v>44</c:v>
                </c:pt>
                <c:pt idx="626">
                  <c:v>96.2</c:v>
                </c:pt>
                <c:pt idx="627">
                  <c:v>46.5</c:v>
                </c:pt>
                <c:pt idx="628">
                  <c:v>30.4</c:v>
                </c:pt>
                <c:pt idx="629">
                  <c:v>29.9</c:v>
                </c:pt>
                <c:pt idx="630">
                  <c:v>40.5</c:v>
                </c:pt>
                <c:pt idx="631">
                  <c:v>49.7</c:v>
                </c:pt>
                <c:pt idx="632">
                  <c:v>42.7</c:v>
                </c:pt>
                <c:pt idx="633">
                  <c:v>14.4</c:v>
                </c:pt>
                <c:pt idx="634">
                  <c:v>22</c:v>
                </c:pt>
                <c:pt idx="635">
                  <c:v>13.2</c:v>
                </c:pt>
                <c:pt idx="636">
                  <c:v>23.6</c:v>
                </c:pt>
                <c:pt idx="637">
                  <c:v>29.6</c:v>
                </c:pt>
                <c:pt idx="638">
                  <c:v>36.299999999999997</c:v>
                </c:pt>
                <c:pt idx="639">
                  <c:v>14.4</c:v>
                </c:pt>
                <c:pt idx="640">
                  <c:v>21.8</c:v>
                </c:pt>
                <c:pt idx="641">
                  <c:v>35.200000000000003</c:v>
                </c:pt>
                <c:pt idx="642">
                  <c:v>30.2</c:v>
                </c:pt>
                <c:pt idx="643">
                  <c:v>11</c:v>
                </c:pt>
                <c:pt idx="644">
                  <c:v>45.2</c:v>
                </c:pt>
                <c:pt idx="645">
                  <c:v>20.9</c:v>
                </c:pt>
                <c:pt idx="646">
                  <c:v>31.1</c:v>
                </c:pt>
                <c:pt idx="647">
                  <c:v>41.8</c:v>
                </c:pt>
                <c:pt idx="648">
                  <c:v>32.5</c:v>
                </c:pt>
                <c:pt idx="649">
                  <c:v>72.599999999999994</c:v>
                </c:pt>
                <c:pt idx="650">
                  <c:v>75</c:v>
                </c:pt>
                <c:pt idx="651">
                  <c:v>53.5</c:v>
                </c:pt>
                <c:pt idx="652">
                  <c:v>32.1</c:v>
                </c:pt>
                <c:pt idx="653">
                  <c:v>51.4</c:v>
                </c:pt>
                <c:pt idx="654">
                  <c:v>27.9</c:v>
                </c:pt>
                <c:pt idx="655">
                  <c:v>4</c:v>
                </c:pt>
                <c:pt idx="656">
                  <c:v>0.7</c:v>
                </c:pt>
                <c:pt idx="657">
                  <c:v>83.3</c:v>
                </c:pt>
                <c:pt idx="658">
                  <c:v>29.1</c:v>
                </c:pt>
                <c:pt idx="659">
                  <c:v>22.9</c:v>
                </c:pt>
                <c:pt idx="660">
                  <c:v>12.4</c:v>
                </c:pt>
                <c:pt idx="661">
                  <c:v>28.2</c:v>
                </c:pt>
                <c:pt idx="662">
                  <c:v>31</c:v>
                </c:pt>
                <c:pt idx="663">
                  <c:v>16.399999999999999</c:v>
                </c:pt>
                <c:pt idx="664">
                  <c:v>8.9</c:v>
                </c:pt>
                <c:pt idx="665">
                  <c:v>66.8</c:v>
                </c:pt>
                <c:pt idx="666">
                  <c:v>7.7</c:v>
                </c:pt>
                <c:pt idx="667">
                  <c:v>14.3</c:v>
                </c:pt>
                <c:pt idx="668">
                  <c:v>36.4</c:v>
                </c:pt>
                <c:pt idx="669">
                  <c:v>78</c:v>
                </c:pt>
                <c:pt idx="670">
                  <c:v>45.8</c:v>
                </c:pt>
                <c:pt idx="671">
                  <c:v>29.5</c:v>
                </c:pt>
                <c:pt idx="672">
                  <c:v>4.3</c:v>
                </c:pt>
                <c:pt idx="673">
                  <c:v>59.6</c:v>
                </c:pt>
                <c:pt idx="674">
                  <c:v>33.299999999999997</c:v>
                </c:pt>
                <c:pt idx="675">
                  <c:v>1.9</c:v>
                </c:pt>
                <c:pt idx="676">
                  <c:v>31.8</c:v>
                </c:pt>
                <c:pt idx="677">
                  <c:v>90</c:v>
                </c:pt>
                <c:pt idx="678">
                  <c:v>55</c:v>
                </c:pt>
                <c:pt idx="679">
                  <c:v>41.5</c:v>
                </c:pt>
                <c:pt idx="680">
                  <c:v>46</c:v>
                </c:pt>
                <c:pt idx="681">
                  <c:v>25.9</c:v>
                </c:pt>
                <c:pt idx="682">
                  <c:v>28.1</c:v>
                </c:pt>
                <c:pt idx="683">
                  <c:v>39.9</c:v>
                </c:pt>
                <c:pt idx="684">
                  <c:v>63.8</c:v>
                </c:pt>
                <c:pt idx="685">
                  <c:v>29.7</c:v>
                </c:pt>
                <c:pt idx="686">
                  <c:v>42</c:v>
                </c:pt>
                <c:pt idx="687">
                  <c:v>28.5</c:v>
                </c:pt>
                <c:pt idx="688">
                  <c:v>3.2</c:v>
                </c:pt>
                <c:pt idx="689">
                  <c:v>50</c:v>
                </c:pt>
                <c:pt idx="690">
                  <c:v>12.8</c:v>
                </c:pt>
                <c:pt idx="691">
                  <c:v>40</c:v>
                </c:pt>
                <c:pt idx="692">
                  <c:v>27</c:v>
                </c:pt>
                <c:pt idx="693">
                  <c:v>14.2</c:v>
                </c:pt>
                <c:pt idx="694">
                  <c:v>24.7</c:v>
                </c:pt>
                <c:pt idx="695">
                  <c:v>17.7</c:v>
                </c:pt>
                <c:pt idx="696">
                  <c:v>22</c:v>
                </c:pt>
                <c:pt idx="697">
                  <c:v>77.3</c:v>
                </c:pt>
                <c:pt idx="698">
                  <c:v>45.7</c:v>
                </c:pt>
                <c:pt idx="699">
                  <c:v>75.400000000000006</c:v>
                </c:pt>
                <c:pt idx="700">
                  <c:v>26.5</c:v>
                </c:pt>
                <c:pt idx="701">
                  <c:v>27.4</c:v>
                </c:pt>
                <c:pt idx="702">
                  <c:v>25.9</c:v>
                </c:pt>
                <c:pt idx="703">
                  <c:v>49.7</c:v>
                </c:pt>
                <c:pt idx="704">
                  <c:v>62.7</c:v>
                </c:pt>
                <c:pt idx="705">
                  <c:v>34.1</c:v>
                </c:pt>
                <c:pt idx="706">
                  <c:v>29.4</c:v>
                </c:pt>
                <c:pt idx="707">
                  <c:v>5.3</c:v>
                </c:pt>
                <c:pt idx="708">
                  <c:v>26.9</c:v>
                </c:pt>
                <c:pt idx="709">
                  <c:v>25.4</c:v>
                </c:pt>
                <c:pt idx="710">
                  <c:v>6.3</c:v>
                </c:pt>
                <c:pt idx="711">
                  <c:v>68.7</c:v>
                </c:pt>
                <c:pt idx="712">
                  <c:v>31.7</c:v>
                </c:pt>
                <c:pt idx="713">
                  <c:v>38.5</c:v>
                </c:pt>
                <c:pt idx="714">
                  <c:v>56.8</c:v>
                </c:pt>
                <c:pt idx="715">
                  <c:v>29.4</c:v>
                </c:pt>
                <c:pt idx="716">
                  <c:v>59.5</c:v>
                </c:pt>
                <c:pt idx="717">
                  <c:v>31.3</c:v>
                </c:pt>
                <c:pt idx="718">
                  <c:v>43.8</c:v>
                </c:pt>
                <c:pt idx="719">
                  <c:v>59.4</c:v>
                </c:pt>
                <c:pt idx="720">
                  <c:v>5.4</c:v>
                </c:pt>
                <c:pt idx="721">
                  <c:v>27.6</c:v>
                </c:pt>
                <c:pt idx="722">
                  <c:v>20.2</c:v>
                </c:pt>
                <c:pt idx="723">
                  <c:v>12.4</c:v>
                </c:pt>
                <c:pt idx="724">
                  <c:v>30.8</c:v>
                </c:pt>
                <c:pt idx="725">
                  <c:v>19.2</c:v>
                </c:pt>
                <c:pt idx="726">
                  <c:v>83.9</c:v>
                </c:pt>
                <c:pt idx="727">
                  <c:v>113</c:v>
                </c:pt>
                <c:pt idx="728">
                  <c:v>44.6</c:v>
                </c:pt>
                <c:pt idx="729">
                  <c:v>38.9</c:v>
                </c:pt>
                <c:pt idx="730">
                  <c:v>39.799999999999997</c:v>
                </c:pt>
                <c:pt idx="731">
                  <c:v>43.4</c:v>
                </c:pt>
                <c:pt idx="732">
                  <c:v>80</c:v>
                </c:pt>
                <c:pt idx="733">
                  <c:v>68.599999999999994</c:v>
                </c:pt>
                <c:pt idx="734">
                  <c:v>32</c:v>
                </c:pt>
                <c:pt idx="735">
                  <c:v>43</c:v>
                </c:pt>
                <c:pt idx="736">
                  <c:v>51.1</c:v>
                </c:pt>
                <c:pt idx="737">
                  <c:v>80.900000000000006</c:v>
                </c:pt>
                <c:pt idx="738">
                  <c:v>92</c:v>
                </c:pt>
                <c:pt idx="739">
                  <c:v>49.6</c:v>
                </c:pt>
                <c:pt idx="740">
                  <c:v>55.9</c:v>
                </c:pt>
                <c:pt idx="741">
                  <c:v>80</c:v>
                </c:pt>
                <c:pt idx="742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BF-4D41-B075-2B2D0A53B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047312"/>
        <c:axId val="1333052304"/>
      </c:scatterChart>
      <c:valAx>
        <c:axId val="1333047312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52304"/>
        <c:crosses val="autoZero"/>
        <c:crossBetween val="midCat"/>
      </c:valAx>
      <c:valAx>
        <c:axId val="1333052304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4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</a:t>
            </a:r>
            <a:r>
              <a:rPr lang="en-US" baseline="0"/>
              <a:t> Car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Type'!$C$2</c:f>
              <c:strCache>
                <c:ptCount val="1"/>
                <c:pt idx="0">
                  <c:v>Mileage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Type'!$B$3:$B$745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'Regression Type'!$C$3:$C$745</c:f>
              <c:numCache>
                <c:formatCode>0.0</c:formatCode>
                <c:ptCount val="743"/>
                <c:pt idx="0">
                  <c:v>45.5</c:v>
                </c:pt>
                <c:pt idx="1">
                  <c:v>80</c:v>
                </c:pt>
                <c:pt idx="2">
                  <c:v>114</c:v>
                </c:pt>
                <c:pt idx="3">
                  <c:v>75.900000000000006</c:v>
                </c:pt>
                <c:pt idx="4">
                  <c:v>46.7</c:v>
                </c:pt>
                <c:pt idx="5">
                  <c:v>47.5</c:v>
                </c:pt>
                <c:pt idx="6">
                  <c:v>17.8</c:v>
                </c:pt>
                <c:pt idx="7">
                  <c:v>48.2</c:v>
                </c:pt>
                <c:pt idx="8">
                  <c:v>31.4</c:v>
                </c:pt>
                <c:pt idx="9">
                  <c:v>26.1</c:v>
                </c:pt>
                <c:pt idx="10">
                  <c:v>12.9</c:v>
                </c:pt>
                <c:pt idx="11">
                  <c:v>26.7</c:v>
                </c:pt>
                <c:pt idx="12">
                  <c:v>41</c:v>
                </c:pt>
                <c:pt idx="13">
                  <c:v>43</c:v>
                </c:pt>
                <c:pt idx="14">
                  <c:v>43.8</c:v>
                </c:pt>
                <c:pt idx="15">
                  <c:v>17.899999999999999</c:v>
                </c:pt>
                <c:pt idx="16">
                  <c:v>42.4</c:v>
                </c:pt>
                <c:pt idx="17">
                  <c:v>14.8</c:v>
                </c:pt>
                <c:pt idx="18">
                  <c:v>11.7</c:v>
                </c:pt>
                <c:pt idx="19">
                  <c:v>35.4</c:v>
                </c:pt>
                <c:pt idx="20">
                  <c:v>50.4</c:v>
                </c:pt>
                <c:pt idx="21">
                  <c:v>55.5</c:v>
                </c:pt>
                <c:pt idx="22">
                  <c:v>52.1</c:v>
                </c:pt>
                <c:pt idx="23">
                  <c:v>38.700000000000003</c:v>
                </c:pt>
                <c:pt idx="24">
                  <c:v>35.299999999999997</c:v>
                </c:pt>
                <c:pt idx="25">
                  <c:v>12.2</c:v>
                </c:pt>
                <c:pt idx="26">
                  <c:v>62</c:v>
                </c:pt>
                <c:pt idx="27">
                  <c:v>47.2</c:v>
                </c:pt>
                <c:pt idx="28">
                  <c:v>14</c:v>
                </c:pt>
                <c:pt idx="29">
                  <c:v>23.2</c:v>
                </c:pt>
                <c:pt idx="30">
                  <c:v>28.4</c:v>
                </c:pt>
                <c:pt idx="31">
                  <c:v>36.700000000000003</c:v>
                </c:pt>
                <c:pt idx="32">
                  <c:v>49.8</c:v>
                </c:pt>
                <c:pt idx="33">
                  <c:v>8.8000000000000007</c:v>
                </c:pt>
                <c:pt idx="34">
                  <c:v>33.299999999999997</c:v>
                </c:pt>
                <c:pt idx="35">
                  <c:v>35.9</c:v>
                </c:pt>
                <c:pt idx="36">
                  <c:v>49.9</c:v>
                </c:pt>
                <c:pt idx="37">
                  <c:v>23.7</c:v>
                </c:pt>
                <c:pt idx="38">
                  <c:v>29.8</c:v>
                </c:pt>
                <c:pt idx="39">
                  <c:v>33</c:v>
                </c:pt>
                <c:pt idx="40">
                  <c:v>38.6</c:v>
                </c:pt>
                <c:pt idx="41">
                  <c:v>12.9</c:v>
                </c:pt>
                <c:pt idx="42">
                  <c:v>24.6</c:v>
                </c:pt>
                <c:pt idx="43">
                  <c:v>19.3</c:v>
                </c:pt>
                <c:pt idx="44">
                  <c:v>62.7</c:v>
                </c:pt>
                <c:pt idx="45">
                  <c:v>23.1</c:v>
                </c:pt>
                <c:pt idx="46">
                  <c:v>15.1</c:v>
                </c:pt>
                <c:pt idx="47">
                  <c:v>21.6</c:v>
                </c:pt>
                <c:pt idx="48">
                  <c:v>48.8</c:v>
                </c:pt>
                <c:pt idx="49">
                  <c:v>15.6</c:v>
                </c:pt>
                <c:pt idx="50">
                  <c:v>120</c:v>
                </c:pt>
                <c:pt idx="51">
                  <c:v>41.3</c:v>
                </c:pt>
                <c:pt idx="52">
                  <c:v>30.8</c:v>
                </c:pt>
                <c:pt idx="53">
                  <c:v>4.0999999999999996</c:v>
                </c:pt>
                <c:pt idx="54">
                  <c:v>109.7</c:v>
                </c:pt>
                <c:pt idx="55">
                  <c:v>27.8</c:v>
                </c:pt>
                <c:pt idx="56">
                  <c:v>33.1</c:v>
                </c:pt>
                <c:pt idx="57">
                  <c:v>26.9</c:v>
                </c:pt>
                <c:pt idx="58">
                  <c:v>10.7</c:v>
                </c:pt>
                <c:pt idx="59">
                  <c:v>2.8</c:v>
                </c:pt>
                <c:pt idx="60">
                  <c:v>20</c:v>
                </c:pt>
                <c:pt idx="61">
                  <c:v>34.6</c:v>
                </c:pt>
                <c:pt idx="62">
                  <c:v>69.2</c:v>
                </c:pt>
                <c:pt idx="63">
                  <c:v>53.1</c:v>
                </c:pt>
                <c:pt idx="64">
                  <c:v>35.799999999999997</c:v>
                </c:pt>
                <c:pt idx="65">
                  <c:v>20.100000000000001</c:v>
                </c:pt>
                <c:pt idx="66">
                  <c:v>58.3</c:v>
                </c:pt>
                <c:pt idx="67">
                  <c:v>33.700000000000003</c:v>
                </c:pt>
                <c:pt idx="68">
                  <c:v>20.6</c:v>
                </c:pt>
                <c:pt idx="69">
                  <c:v>144.19999999999999</c:v>
                </c:pt>
                <c:pt idx="70">
                  <c:v>38.4</c:v>
                </c:pt>
                <c:pt idx="71">
                  <c:v>44.3</c:v>
                </c:pt>
                <c:pt idx="72">
                  <c:v>45</c:v>
                </c:pt>
                <c:pt idx="73">
                  <c:v>47.1</c:v>
                </c:pt>
                <c:pt idx="74">
                  <c:v>28.7</c:v>
                </c:pt>
                <c:pt idx="75">
                  <c:v>48.7</c:v>
                </c:pt>
                <c:pt idx="76">
                  <c:v>37.6</c:v>
                </c:pt>
                <c:pt idx="77">
                  <c:v>55.7</c:v>
                </c:pt>
                <c:pt idx="78">
                  <c:v>39.700000000000003</c:v>
                </c:pt>
                <c:pt idx="79">
                  <c:v>35.200000000000003</c:v>
                </c:pt>
                <c:pt idx="80">
                  <c:v>18.100000000000001</c:v>
                </c:pt>
                <c:pt idx="81">
                  <c:v>32.5</c:v>
                </c:pt>
                <c:pt idx="82">
                  <c:v>40</c:v>
                </c:pt>
                <c:pt idx="83">
                  <c:v>22</c:v>
                </c:pt>
                <c:pt idx="84">
                  <c:v>20</c:v>
                </c:pt>
                <c:pt idx="85">
                  <c:v>20.6</c:v>
                </c:pt>
                <c:pt idx="86">
                  <c:v>68.900000000000006</c:v>
                </c:pt>
                <c:pt idx="87">
                  <c:v>27</c:v>
                </c:pt>
                <c:pt idx="88">
                  <c:v>26.7</c:v>
                </c:pt>
                <c:pt idx="89">
                  <c:v>34.9</c:v>
                </c:pt>
                <c:pt idx="90">
                  <c:v>19.2</c:v>
                </c:pt>
                <c:pt idx="91">
                  <c:v>20.5</c:v>
                </c:pt>
                <c:pt idx="92">
                  <c:v>58</c:v>
                </c:pt>
                <c:pt idx="93">
                  <c:v>10.3</c:v>
                </c:pt>
                <c:pt idx="94">
                  <c:v>14.9</c:v>
                </c:pt>
                <c:pt idx="95">
                  <c:v>16.100000000000001</c:v>
                </c:pt>
                <c:pt idx="96">
                  <c:v>31</c:v>
                </c:pt>
                <c:pt idx="97">
                  <c:v>12.6</c:v>
                </c:pt>
                <c:pt idx="98">
                  <c:v>53.2</c:v>
                </c:pt>
                <c:pt idx="99">
                  <c:v>95.3</c:v>
                </c:pt>
                <c:pt idx="100">
                  <c:v>34.6</c:v>
                </c:pt>
                <c:pt idx="101">
                  <c:v>22.4</c:v>
                </c:pt>
                <c:pt idx="102">
                  <c:v>47.6</c:v>
                </c:pt>
                <c:pt idx="103">
                  <c:v>54</c:v>
                </c:pt>
                <c:pt idx="104">
                  <c:v>31.5</c:v>
                </c:pt>
                <c:pt idx="105">
                  <c:v>39.799999999999997</c:v>
                </c:pt>
                <c:pt idx="106">
                  <c:v>6.9</c:v>
                </c:pt>
                <c:pt idx="107">
                  <c:v>53.5</c:v>
                </c:pt>
                <c:pt idx="108">
                  <c:v>43.8</c:v>
                </c:pt>
                <c:pt idx="109">
                  <c:v>42.6</c:v>
                </c:pt>
                <c:pt idx="110">
                  <c:v>43.2</c:v>
                </c:pt>
                <c:pt idx="111">
                  <c:v>38.200000000000003</c:v>
                </c:pt>
                <c:pt idx="112">
                  <c:v>39.200000000000003</c:v>
                </c:pt>
                <c:pt idx="113">
                  <c:v>24.6</c:v>
                </c:pt>
                <c:pt idx="114">
                  <c:v>27.1</c:v>
                </c:pt>
                <c:pt idx="115">
                  <c:v>56.4</c:v>
                </c:pt>
                <c:pt idx="116">
                  <c:v>17.2</c:v>
                </c:pt>
                <c:pt idx="117">
                  <c:v>38.4</c:v>
                </c:pt>
                <c:pt idx="118">
                  <c:v>38.9</c:v>
                </c:pt>
                <c:pt idx="119">
                  <c:v>35.1</c:v>
                </c:pt>
                <c:pt idx="120">
                  <c:v>45.3</c:v>
                </c:pt>
                <c:pt idx="121">
                  <c:v>89</c:v>
                </c:pt>
                <c:pt idx="122">
                  <c:v>16.899999999999999</c:v>
                </c:pt>
                <c:pt idx="123">
                  <c:v>19.8</c:v>
                </c:pt>
                <c:pt idx="124">
                  <c:v>20.5</c:v>
                </c:pt>
                <c:pt idx="125">
                  <c:v>16.399999999999999</c:v>
                </c:pt>
                <c:pt idx="126">
                  <c:v>25.1</c:v>
                </c:pt>
                <c:pt idx="127">
                  <c:v>27.5</c:v>
                </c:pt>
                <c:pt idx="128">
                  <c:v>12.8</c:v>
                </c:pt>
                <c:pt idx="129">
                  <c:v>21</c:v>
                </c:pt>
                <c:pt idx="130">
                  <c:v>18.5</c:v>
                </c:pt>
                <c:pt idx="131">
                  <c:v>30.3</c:v>
                </c:pt>
                <c:pt idx="132">
                  <c:v>29.6</c:v>
                </c:pt>
                <c:pt idx="133">
                  <c:v>27.7</c:v>
                </c:pt>
                <c:pt idx="134">
                  <c:v>32.299999999999997</c:v>
                </c:pt>
                <c:pt idx="135">
                  <c:v>48.1</c:v>
                </c:pt>
                <c:pt idx="136">
                  <c:v>48.4</c:v>
                </c:pt>
                <c:pt idx="137">
                  <c:v>34.299999999999997</c:v>
                </c:pt>
                <c:pt idx="138">
                  <c:v>22.9</c:v>
                </c:pt>
                <c:pt idx="139">
                  <c:v>28.5</c:v>
                </c:pt>
                <c:pt idx="140">
                  <c:v>32.9</c:v>
                </c:pt>
                <c:pt idx="141">
                  <c:v>68.2</c:v>
                </c:pt>
                <c:pt idx="142">
                  <c:v>44</c:v>
                </c:pt>
                <c:pt idx="143">
                  <c:v>40.4</c:v>
                </c:pt>
                <c:pt idx="144">
                  <c:v>42.2</c:v>
                </c:pt>
                <c:pt idx="145">
                  <c:v>25.7</c:v>
                </c:pt>
                <c:pt idx="146">
                  <c:v>16.100000000000001</c:v>
                </c:pt>
                <c:pt idx="147">
                  <c:v>23.4</c:v>
                </c:pt>
                <c:pt idx="148">
                  <c:v>24</c:v>
                </c:pt>
                <c:pt idx="149">
                  <c:v>29.9</c:v>
                </c:pt>
                <c:pt idx="150">
                  <c:v>64.599999999999994</c:v>
                </c:pt>
                <c:pt idx="151">
                  <c:v>69</c:v>
                </c:pt>
                <c:pt idx="152">
                  <c:v>10.9</c:v>
                </c:pt>
                <c:pt idx="153">
                  <c:v>24</c:v>
                </c:pt>
                <c:pt idx="154">
                  <c:v>27.3</c:v>
                </c:pt>
                <c:pt idx="155">
                  <c:v>27.6</c:v>
                </c:pt>
                <c:pt idx="156">
                  <c:v>29.7</c:v>
                </c:pt>
                <c:pt idx="157">
                  <c:v>76.599999999999994</c:v>
                </c:pt>
                <c:pt idx="158">
                  <c:v>6.4</c:v>
                </c:pt>
                <c:pt idx="159">
                  <c:v>10.7</c:v>
                </c:pt>
                <c:pt idx="160">
                  <c:v>104.9</c:v>
                </c:pt>
                <c:pt idx="161">
                  <c:v>12.7</c:v>
                </c:pt>
                <c:pt idx="162">
                  <c:v>58</c:v>
                </c:pt>
                <c:pt idx="163">
                  <c:v>32.700000000000003</c:v>
                </c:pt>
                <c:pt idx="164">
                  <c:v>44.3</c:v>
                </c:pt>
                <c:pt idx="165">
                  <c:v>66.3</c:v>
                </c:pt>
                <c:pt idx="166">
                  <c:v>31.6</c:v>
                </c:pt>
                <c:pt idx="167">
                  <c:v>27.3</c:v>
                </c:pt>
                <c:pt idx="168">
                  <c:v>44.3</c:v>
                </c:pt>
                <c:pt idx="169">
                  <c:v>108</c:v>
                </c:pt>
                <c:pt idx="170">
                  <c:v>34.4</c:v>
                </c:pt>
                <c:pt idx="171">
                  <c:v>16.600000000000001</c:v>
                </c:pt>
                <c:pt idx="172">
                  <c:v>68</c:v>
                </c:pt>
                <c:pt idx="173">
                  <c:v>61.4</c:v>
                </c:pt>
                <c:pt idx="174">
                  <c:v>52.8</c:v>
                </c:pt>
                <c:pt idx="175">
                  <c:v>42.9</c:v>
                </c:pt>
                <c:pt idx="176">
                  <c:v>27</c:v>
                </c:pt>
                <c:pt idx="177">
                  <c:v>29.2</c:v>
                </c:pt>
                <c:pt idx="178">
                  <c:v>34</c:v>
                </c:pt>
                <c:pt idx="179">
                  <c:v>34.1</c:v>
                </c:pt>
                <c:pt idx="180">
                  <c:v>35.4</c:v>
                </c:pt>
                <c:pt idx="181">
                  <c:v>40.1</c:v>
                </c:pt>
                <c:pt idx="182">
                  <c:v>24.5</c:v>
                </c:pt>
                <c:pt idx="183">
                  <c:v>26.4</c:v>
                </c:pt>
                <c:pt idx="184">
                  <c:v>78.3</c:v>
                </c:pt>
                <c:pt idx="185">
                  <c:v>40</c:v>
                </c:pt>
                <c:pt idx="186">
                  <c:v>40</c:v>
                </c:pt>
                <c:pt idx="187">
                  <c:v>12.1</c:v>
                </c:pt>
                <c:pt idx="188">
                  <c:v>43.6</c:v>
                </c:pt>
                <c:pt idx="189">
                  <c:v>32.700000000000003</c:v>
                </c:pt>
                <c:pt idx="190">
                  <c:v>55.1</c:v>
                </c:pt>
                <c:pt idx="191">
                  <c:v>66.2</c:v>
                </c:pt>
                <c:pt idx="192">
                  <c:v>37.200000000000003</c:v>
                </c:pt>
                <c:pt idx="193">
                  <c:v>64</c:v>
                </c:pt>
                <c:pt idx="194">
                  <c:v>57.2</c:v>
                </c:pt>
                <c:pt idx="195">
                  <c:v>63.2</c:v>
                </c:pt>
                <c:pt idx="196">
                  <c:v>64</c:v>
                </c:pt>
                <c:pt idx="197">
                  <c:v>77.7</c:v>
                </c:pt>
                <c:pt idx="198">
                  <c:v>7.5</c:v>
                </c:pt>
                <c:pt idx="199">
                  <c:v>16.399999999999999</c:v>
                </c:pt>
                <c:pt idx="200">
                  <c:v>38.200000000000003</c:v>
                </c:pt>
                <c:pt idx="201">
                  <c:v>40.200000000000003</c:v>
                </c:pt>
                <c:pt idx="202">
                  <c:v>58.7</c:v>
                </c:pt>
                <c:pt idx="203">
                  <c:v>56.7</c:v>
                </c:pt>
                <c:pt idx="204">
                  <c:v>60.4</c:v>
                </c:pt>
                <c:pt idx="205">
                  <c:v>21.3</c:v>
                </c:pt>
                <c:pt idx="206">
                  <c:v>26.7</c:v>
                </c:pt>
                <c:pt idx="207">
                  <c:v>4.3</c:v>
                </c:pt>
                <c:pt idx="208">
                  <c:v>40.4</c:v>
                </c:pt>
                <c:pt idx="209">
                  <c:v>10.4</c:v>
                </c:pt>
                <c:pt idx="210">
                  <c:v>7.9</c:v>
                </c:pt>
                <c:pt idx="211">
                  <c:v>51.1</c:v>
                </c:pt>
                <c:pt idx="212">
                  <c:v>43.7</c:v>
                </c:pt>
                <c:pt idx="213">
                  <c:v>99.3</c:v>
                </c:pt>
                <c:pt idx="214">
                  <c:v>106.6</c:v>
                </c:pt>
                <c:pt idx="215">
                  <c:v>62.3</c:v>
                </c:pt>
                <c:pt idx="216">
                  <c:v>73</c:v>
                </c:pt>
                <c:pt idx="217">
                  <c:v>68.5</c:v>
                </c:pt>
                <c:pt idx="218">
                  <c:v>21.2</c:v>
                </c:pt>
                <c:pt idx="219">
                  <c:v>32.9</c:v>
                </c:pt>
                <c:pt idx="220">
                  <c:v>23.9</c:v>
                </c:pt>
                <c:pt idx="221">
                  <c:v>32.700000000000003</c:v>
                </c:pt>
                <c:pt idx="222">
                  <c:v>35.1</c:v>
                </c:pt>
                <c:pt idx="223">
                  <c:v>35.4</c:v>
                </c:pt>
                <c:pt idx="224">
                  <c:v>46.6</c:v>
                </c:pt>
                <c:pt idx="225">
                  <c:v>4.3</c:v>
                </c:pt>
                <c:pt idx="226">
                  <c:v>19.2</c:v>
                </c:pt>
                <c:pt idx="227">
                  <c:v>88.6</c:v>
                </c:pt>
                <c:pt idx="228">
                  <c:v>37.200000000000003</c:v>
                </c:pt>
                <c:pt idx="229">
                  <c:v>18.600000000000001</c:v>
                </c:pt>
                <c:pt idx="230">
                  <c:v>52.7</c:v>
                </c:pt>
                <c:pt idx="231">
                  <c:v>24</c:v>
                </c:pt>
                <c:pt idx="232">
                  <c:v>31</c:v>
                </c:pt>
                <c:pt idx="233">
                  <c:v>25.4</c:v>
                </c:pt>
                <c:pt idx="234">
                  <c:v>32.1</c:v>
                </c:pt>
                <c:pt idx="235">
                  <c:v>32.6</c:v>
                </c:pt>
                <c:pt idx="236">
                  <c:v>15</c:v>
                </c:pt>
                <c:pt idx="237">
                  <c:v>36.4</c:v>
                </c:pt>
                <c:pt idx="238">
                  <c:v>66</c:v>
                </c:pt>
                <c:pt idx="239">
                  <c:v>80</c:v>
                </c:pt>
                <c:pt idx="240">
                  <c:v>20.3</c:v>
                </c:pt>
                <c:pt idx="241">
                  <c:v>38</c:v>
                </c:pt>
                <c:pt idx="242">
                  <c:v>48.8</c:v>
                </c:pt>
                <c:pt idx="243">
                  <c:v>47.1</c:v>
                </c:pt>
                <c:pt idx="244">
                  <c:v>21.9</c:v>
                </c:pt>
                <c:pt idx="245">
                  <c:v>25.1</c:v>
                </c:pt>
                <c:pt idx="246">
                  <c:v>33.6</c:v>
                </c:pt>
                <c:pt idx="247">
                  <c:v>35.1</c:v>
                </c:pt>
                <c:pt idx="248">
                  <c:v>18.8</c:v>
                </c:pt>
                <c:pt idx="249">
                  <c:v>30.6</c:v>
                </c:pt>
                <c:pt idx="250">
                  <c:v>38.799999999999997</c:v>
                </c:pt>
                <c:pt idx="251">
                  <c:v>61.5</c:v>
                </c:pt>
                <c:pt idx="252">
                  <c:v>52.8</c:v>
                </c:pt>
                <c:pt idx="253">
                  <c:v>5.7</c:v>
                </c:pt>
                <c:pt idx="254">
                  <c:v>29.5</c:v>
                </c:pt>
                <c:pt idx="255">
                  <c:v>9</c:v>
                </c:pt>
                <c:pt idx="256">
                  <c:v>38.1</c:v>
                </c:pt>
                <c:pt idx="257">
                  <c:v>28.5</c:v>
                </c:pt>
                <c:pt idx="258">
                  <c:v>63</c:v>
                </c:pt>
                <c:pt idx="259">
                  <c:v>19</c:v>
                </c:pt>
                <c:pt idx="260">
                  <c:v>51.5</c:v>
                </c:pt>
                <c:pt idx="261">
                  <c:v>56.9</c:v>
                </c:pt>
                <c:pt idx="262">
                  <c:v>13.6</c:v>
                </c:pt>
                <c:pt idx="263">
                  <c:v>21.7</c:v>
                </c:pt>
                <c:pt idx="264">
                  <c:v>11.8</c:v>
                </c:pt>
                <c:pt idx="265">
                  <c:v>30.8</c:v>
                </c:pt>
                <c:pt idx="266">
                  <c:v>22.9</c:v>
                </c:pt>
                <c:pt idx="267">
                  <c:v>96</c:v>
                </c:pt>
                <c:pt idx="268">
                  <c:v>53</c:v>
                </c:pt>
                <c:pt idx="269">
                  <c:v>47</c:v>
                </c:pt>
                <c:pt idx="270">
                  <c:v>46.2</c:v>
                </c:pt>
                <c:pt idx="271">
                  <c:v>33.1</c:v>
                </c:pt>
                <c:pt idx="272">
                  <c:v>34</c:v>
                </c:pt>
                <c:pt idx="273">
                  <c:v>34.299999999999997</c:v>
                </c:pt>
                <c:pt idx="274">
                  <c:v>35.1</c:v>
                </c:pt>
                <c:pt idx="275">
                  <c:v>8.1999999999999993</c:v>
                </c:pt>
                <c:pt idx="276">
                  <c:v>15.7</c:v>
                </c:pt>
                <c:pt idx="277">
                  <c:v>10.5</c:v>
                </c:pt>
                <c:pt idx="278">
                  <c:v>31.6</c:v>
                </c:pt>
                <c:pt idx="279">
                  <c:v>37.9</c:v>
                </c:pt>
                <c:pt idx="280">
                  <c:v>27.3</c:v>
                </c:pt>
                <c:pt idx="281">
                  <c:v>16</c:v>
                </c:pt>
                <c:pt idx="282">
                  <c:v>42.8</c:v>
                </c:pt>
                <c:pt idx="283">
                  <c:v>52.5</c:v>
                </c:pt>
                <c:pt idx="284">
                  <c:v>25.9</c:v>
                </c:pt>
                <c:pt idx="285">
                  <c:v>13.1</c:v>
                </c:pt>
                <c:pt idx="286">
                  <c:v>29.9</c:v>
                </c:pt>
                <c:pt idx="287">
                  <c:v>31.8</c:v>
                </c:pt>
                <c:pt idx="288">
                  <c:v>31.6</c:v>
                </c:pt>
                <c:pt idx="289">
                  <c:v>71.900000000000006</c:v>
                </c:pt>
                <c:pt idx="290">
                  <c:v>23.6</c:v>
                </c:pt>
                <c:pt idx="291">
                  <c:v>31</c:v>
                </c:pt>
                <c:pt idx="292">
                  <c:v>35.200000000000003</c:v>
                </c:pt>
                <c:pt idx="293">
                  <c:v>55.1</c:v>
                </c:pt>
                <c:pt idx="294">
                  <c:v>21.2</c:v>
                </c:pt>
                <c:pt idx="295">
                  <c:v>42.6</c:v>
                </c:pt>
                <c:pt idx="296">
                  <c:v>57.9</c:v>
                </c:pt>
                <c:pt idx="297">
                  <c:v>69.900000000000006</c:v>
                </c:pt>
                <c:pt idx="298">
                  <c:v>11.3</c:v>
                </c:pt>
                <c:pt idx="299">
                  <c:v>20.399999999999999</c:v>
                </c:pt>
                <c:pt idx="300">
                  <c:v>23.2</c:v>
                </c:pt>
                <c:pt idx="301">
                  <c:v>1.6</c:v>
                </c:pt>
                <c:pt idx="302">
                  <c:v>65.7</c:v>
                </c:pt>
                <c:pt idx="303">
                  <c:v>33.9</c:v>
                </c:pt>
                <c:pt idx="304">
                  <c:v>25.4</c:v>
                </c:pt>
                <c:pt idx="305">
                  <c:v>19.899999999999999</c:v>
                </c:pt>
                <c:pt idx="306">
                  <c:v>21.5</c:v>
                </c:pt>
                <c:pt idx="307">
                  <c:v>13.6</c:v>
                </c:pt>
                <c:pt idx="308">
                  <c:v>15.6</c:v>
                </c:pt>
                <c:pt idx="309">
                  <c:v>19.2</c:v>
                </c:pt>
                <c:pt idx="310">
                  <c:v>24.4</c:v>
                </c:pt>
                <c:pt idx="311">
                  <c:v>91</c:v>
                </c:pt>
                <c:pt idx="312">
                  <c:v>19.7</c:v>
                </c:pt>
                <c:pt idx="313">
                  <c:v>29.2</c:v>
                </c:pt>
                <c:pt idx="314">
                  <c:v>30.9</c:v>
                </c:pt>
                <c:pt idx="315">
                  <c:v>44.9</c:v>
                </c:pt>
                <c:pt idx="316">
                  <c:v>46.6</c:v>
                </c:pt>
                <c:pt idx="317">
                  <c:v>63.3</c:v>
                </c:pt>
                <c:pt idx="318">
                  <c:v>14.7</c:v>
                </c:pt>
                <c:pt idx="319">
                  <c:v>18.8</c:v>
                </c:pt>
                <c:pt idx="320">
                  <c:v>22.9</c:v>
                </c:pt>
                <c:pt idx="321">
                  <c:v>27.5</c:v>
                </c:pt>
                <c:pt idx="322">
                  <c:v>28.6</c:v>
                </c:pt>
                <c:pt idx="323">
                  <c:v>29.5</c:v>
                </c:pt>
                <c:pt idx="324">
                  <c:v>29.6</c:v>
                </c:pt>
                <c:pt idx="325">
                  <c:v>22.4</c:v>
                </c:pt>
                <c:pt idx="326">
                  <c:v>24.2</c:v>
                </c:pt>
                <c:pt idx="327">
                  <c:v>8.3000000000000007</c:v>
                </c:pt>
                <c:pt idx="328">
                  <c:v>10.7</c:v>
                </c:pt>
                <c:pt idx="329">
                  <c:v>35.799999999999997</c:v>
                </c:pt>
                <c:pt idx="330">
                  <c:v>26.6</c:v>
                </c:pt>
                <c:pt idx="331">
                  <c:v>35.4</c:v>
                </c:pt>
                <c:pt idx="332">
                  <c:v>38</c:v>
                </c:pt>
                <c:pt idx="333">
                  <c:v>15</c:v>
                </c:pt>
                <c:pt idx="334">
                  <c:v>15.4</c:v>
                </c:pt>
                <c:pt idx="335">
                  <c:v>20.6</c:v>
                </c:pt>
                <c:pt idx="336">
                  <c:v>9.5</c:v>
                </c:pt>
                <c:pt idx="337">
                  <c:v>60.2</c:v>
                </c:pt>
                <c:pt idx="338">
                  <c:v>49.9</c:v>
                </c:pt>
                <c:pt idx="339">
                  <c:v>27.4</c:v>
                </c:pt>
                <c:pt idx="340">
                  <c:v>37.5</c:v>
                </c:pt>
                <c:pt idx="341">
                  <c:v>24.9</c:v>
                </c:pt>
                <c:pt idx="342">
                  <c:v>43.6</c:v>
                </c:pt>
                <c:pt idx="343">
                  <c:v>48.2</c:v>
                </c:pt>
                <c:pt idx="344">
                  <c:v>15</c:v>
                </c:pt>
                <c:pt idx="345">
                  <c:v>23.2</c:v>
                </c:pt>
                <c:pt idx="346">
                  <c:v>43.6</c:v>
                </c:pt>
                <c:pt idx="347">
                  <c:v>55.6</c:v>
                </c:pt>
                <c:pt idx="348">
                  <c:v>19.8</c:v>
                </c:pt>
                <c:pt idx="349">
                  <c:v>45.9</c:v>
                </c:pt>
                <c:pt idx="350">
                  <c:v>66.5</c:v>
                </c:pt>
                <c:pt idx="351">
                  <c:v>33.200000000000003</c:v>
                </c:pt>
                <c:pt idx="352">
                  <c:v>51.9</c:v>
                </c:pt>
                <c:pt idx="353">
                  <c:v>55.9</c:v>
                </c:pt>
                <c:pt idx="354">
                  <c:v>26.6</c:v>
                </c:pt>
                <c:pt idx="355">
                  <c:v>34.200000000000003</c:v>
                </c:pt>
                <c:pt idx="356">
                  <c:v>35.1</c:v>
                </c:pt>
                <c:pt idx="357">
                  <c:v>26.8</c:v>
                </c:pt>
                <c:pt idx="358">
                  <c:v>27.2</c:v>
                </c:pt>
                <c:pt idx="359">
                  <c:v>48.6</c:v>
                </c:pt>
                <c:pt idx="360">
                  <c:v>4.5</c:v>
                </c:pt>
                <c:pt idx="361">
                  <c:v>48.3</c:v>
                </c:pt>
                <c:pt idx="362">
                  <c:v>65.5</c:v>
                </c:pt>
                <c:pt idx="363">
                  <c:v>25.7</c:v>
                </c:pt>
                <c:pt idx="364">
                  <c:v>20.5</c:v>
                </c:pt>
                <c:pt idx="365">
                  <c:v>12.1</c:v>
                </c:pt>
                <c:pt idx="366">
                  <c:v>19</c:v>
                </c:pt>
                <c:pt idx="367">
                  <c:v>29.7</c:v>
                </c:pt>
                <c:pt idx="368">
                  <c:v>20.7</c:v>
                </c:pt>
                <c:pt idx="369">
                  <c:v>21.4</c:v>
                </c:pt>
                <c:pt idx="370">
                  <c:v>56.9</c:v>
                </c:pt>
                <c:pt idx="371">
                  <c:v>103.9</c:v>
                </c:pt>
                <c:pt idx="372">
                  <c:v>61.1</c:v>
                </c:pt>
                <c:pt idx="373">
                  <c:v>30.7</c:v>
                </c:pt>
                <c:pt idx="374">
                  <c:v>23.7</c:v>
                </c:pt>
                <c:pt idx="375">
                  <c:v>37.1</c:v>
                </c:pt>
                <c:pt idx="376">
                  <c:v>39.299999999999997</c:v>
                </c:pt>
                <c:pt idx="377">
                  <c:v>41.5</c:v>
                </c:pt>
                <c:pt idx="378">
                  <c:v>33.299999999999997</c:v>
                </c:pt>
                <c:pt idx="379">
                  <c:v>35.9</c:v>
                </c:pt>
                <c:pt idx="380">
                  <c:v>31.1</c:v>
                </c:pt>
                <c:pt idx="381">
                  <c:v>25.4</c:v>
                </c:pt>
                <c:pt idx="382">
                  <c:v>30.3</c:v>
                </c:pt>
                <c:pt idx="383">
                  <c:v>27.2</c:v>
                </c:pt>
                <c:pt idx="384">
                  <c:v>31.8</c:v>
                </c:pt>
                <c:pt idx="385">
                  <c:v>29.8</c:v>
                </c:pt>
                <c:pt idx="386">
                  <c:v>38.6</c:v>
                </c:pt>
                <c:pt idx="387">
                  <c:v>10.1</c:v>
                </c:pt>
                <c:pt idx="388">
                  <c:v>27.7</c:v>
                </c:pt>
                <c:pt idx="389">
                  <c:v>33.799999999999997</c:v>
                </c:pt>
                <c:pt idx="390">
                  <c:v>35.299999999999997</c:v>
                </c:pt>
                <c:pt idx="391">
                  <c:v>42.5</c:v>
                </c:pt>
                <c:pt idx="392">
                  <c:v>80.5</c:v>
                </c:pt>
                <c:pt idx="393">
                  <c:v>33.200000000000003</c:v>
                </c:pt>
                <c:pt idx="394">
                  <c:v>125.7</c:v>
                </c:pt>
                <c:pt idx="395">
                  <c:v>23</c:v>
                </c:pt>
                <c:pt idx="396">
                  <c:v>37.5</c:v>
                </c:pt>
                <c:pt idx="397">
                  <c:v>28.2</c:v>
                </c:pt>
                <c:pt idx="398">
                  <c:v>37</c:v>
                </c:pt>
                <c:pt idx="399">
                  <c:v>11.8</c:v>
                </c:pt>
                <c:pt idx="400">
                  <c:v>21.3</c:v>
                </c:pt>
                <c:pt idx="401">
                  <c:v>34.4</c:v>
                </c:pt>
                <c:pt idx="402">
                  <c:v>18.8</c:v>
                </c:pt>
                <c:pt idx="403">
                  <c:v>43.5</c:v>
                </c:pt>
                <c:pt idx="404">
                  <c:v>38.4</c:v>
                </c:pt>
                <c:pt idx="405">
                  <c:v>42.4</c:v>
                </c:pt>
                <c:pt idx="406">
                  <c:v>42.8</c:v>
                </c:pt>
                <c:pt idx="407">
                  <c:v>70.2</c:v>
                </c:pt>
                <c:pt idx="408">
                  <c:v>14.7</c:v>
                </c:pt>
                <c:pt idx="409">
                  <c:v>26.1</c:v>
                </c:pt>
                <c:pt idx="410">
                  <c:v>46</c:v>
                </c:pt>
                <c:pt idx="411">
                  <c:v>11.6</c:v>
                </c:pt>
                <c:pt idx="412">
                  <c:v>14.6</c:v>
                </c:pt>
                <c:pt idx="413">
                  <c:v>15.6</c:v>
                </c:pt>
                <c:pt idx="414">
                  <c:v>48.7</c:v>
                </c:pt>
                <c:pt idx="415">
                  <c:v>46.4</c:v>
                </c:pt>
                <c:pt idx="416">
                  <c:v>50.2</c:v>
                </c:pt>
                <c:pt idx="417">
                  <c:v>43.7</c:v>
                </c:pt>
                <c:pt idx="418">
                  <c:v>28.5</c:v>
                </c:pt>
                <c:pt idx="419">
                  <c:v>20.3</c:v>
                </c:pt>
                <c:pt idx="420">
                  <c:v>36</c:v>
                </c:pt>
                <c:pt idx="421">
                  <c:v>42.6</c:v>
                </c:pt>
                <c:pt idx="422">
                  <c:v>28.4</c:v>
                </c:pt>
                <c:pt idx="423">
                  <c:v>20.9</c:v>
                </c:pt>
                <c:pt idx="424">
                  <c:v>51.5</c:v>
                </c:pt>
                <c:pt idx="425">
                  <c:v>13.1</c:v>
                </c:pt>
                <c:pt idx="426">
                  <c:v>26.1</c:v>
                </c:pt>
                <c:pt idx="427">
                  <c:v>43.2</c:v>
                </c:pt>
                <c:pt idx="428">
                  <c:v>30.3</c:v>
                </c:pt>
                <c:pt idx="429">
                  <c:v>40.5</c:v>
                </c:pt>
                <c:pt idx="430">
                  <c:v>52.4</c:v>
                </c:pt>
                <c:pt idx="431">
                  <c:v>43.5</c:v>
                </c:pt>
                <c:pt idx="432">
                  <c:v>95.8</c:v>
                </c:pt>
                <c:pt idx="433">
                  <c:v>38.5</c:v>
                </c:pt>
                <c:pt idx="434">
                  <c:v>48.5</c:v>
                </c:pt>
                <c:pt idx="435">
                  <c:v>19</c:v>
                </c:pt>
                <c:pt idx="436">
                  <c:v>22.2</c:v>
                </c:pt>
                <c:pt idx="437">
                  <c:v>32.4</c:v>
                </c:pt>
                <c:pt idx="438">
                  <c:v>9.1</c:v>
                </c:pt>
                <c:pt idx="439">
                  <c:v>9.4</c:v>
                </c:pt>
                <c:pt idx="440">
                  <c:v>10</c:v>
                </c:pt>
                <c:pt idx="441">
                  <c:v>49.7</c:v>
                </c:pt>
                <c:pt idx="442">
                  <c:v>25</c:v>
                </c:pt>
                <c:pt idx="443">
                  <c:v>26.8</c:v>
                </c:pt>
                <c:pt idx="444">
                  <c:v>26.4</c:v>
                </c:pt>
                <c:pt idx="445">
                  <c:v>32.200000000000003</c:v>
                </c:pt>
                <c:pt idx="446">
                  <c:v>36.200000000000003</c:v>
                </c:pt>
                <c:pt idx="447">
                  <c:v>38</c:v>
                </c:pt>
                <c:pt idx="448">
                  <c:v>22.5</c:v>
                </c:pt>
                <c:pt idx="449">
                  <c:v>26</c:v>
                </c:pt>
                <c:pt idx="450">
                  <c:v>33</c:v>
                </c:pt>
                <c:pt idx="451">
                  <c:v>19.399999999999999</c:v>
                </c:pt>
                <c:pt idx="452">
                  <c:v>27.2</c:v>
                </c:pt>
                <c:pt idx="453">
                  <c:v>49.4</c:v>
                </c:pt>
                <c:pt idx="454">
                  <c:v>63.5</c:v>
                </c:pt>
                <c:pt idx="455">
                  <c:v>21.5</c:v>
                </c:pt>
                <c:pt idx="456">
                  <c:v>16.899999999999999</c:v>
                </c:pt>
                <c:pt idx="457">
                  <c:v>38.6</c:v>
                </c:pt>
                <c:pt idx="458">
                  <c:v>35.700000000000003</c:v>
                </c:pt>
                <c:pt idx="459">
                  <c:v>16.3</c:v>
                </c:pt>
                <c:pt idx="460">
                  <c:v>22.5</c:v>
                </c:pt>
                <c:pt idx="461">
                  <c:v>31.2</c:v>
                </c:pt>
                <c:pt idx="462">
                  <c:v>34.6</c:v>
                </c:pt>
                <c:pt idx="463">
                  <c:v>45.5</c:v>
                </c:pt>
                <c:pt idx="464">
                  <c:v>47.1</c:v>
                </c:pt>
                <c:pt idx="465">
                  <c:v>22.3</c:v>
                </c:pt>
                <c:pt idx="466">
                  <c:v>25</c:v>
                </c:pt>
                <c:pt idx="467">
                  <c:v>26.2</c:v>
                </c:pt>
                <c:pt idx="468">
                  <c:v>30</c:v>
                </c:pt>
                <c:pt idx="469">
                  <c:v>20.3</c:v>
                </c:pt>
                <c:pt idx="470">
                  <c:v>20.9</c:v>
                </c:pt>
                <c:pt idx="471">
                  <c:v>22.3</c:v>
                </c:pt>
                <c:pt idx="472">
                  <c:v>22.5</c:v>
                </c:pt>
                <c:pt idx="473">
                  <c:v>24.7</c:v>
                </c:pt>
                <c:pt idx="474">
                  <c:v>28.3</c:v>
                </c:pt>
                <c:pt idx="475">
                  <c:v>31.4</c:v>
                </c:pt>
                <c:pt idx="476">
                  <c:v>33.5</c:v>
                </c:pt>
                <c:pt idx="477">
                  <c:v>44.4</c:v>
                </c:pt>
                <c:pt idx="478">
                  <c:v>10.3</c:v>
                </c:pt>
                <c:pt idx="479">
                  <c:v>10.5</c:v>
                </c:pt>
                <c:pt idx="480">
                  <c:v>11</c:v>
                </c:pt>
                <c:pt idx="481">
                  <c:v>11.1</c:v>
                </c:pt>
                <c:pt idx="482">
                  <c:v>13.6</c:v>
                </c:pt>
                <c:pt idx="483">
                  <c:v>26.3</c:v>
                </c:pt>
                <c:pt idx="484">
                  <c:v>18</c:v>
                </c:pt>
                <c:pt idx="485">
                  <c:v>12.3</c:v>
                </c:pt>
                <c:pt idx="486">
                  <c:v>26.7</c:v>
                </c:pt>
                <c:pt idx="487">
                  <c:v>29.1</c:v>
                </c:pt>
                <c:pt idx="488">
                  <c:v>31.7</c:v>
                </c:pt>
                <c:pt idx="489">
                  <c:v>38.9</c:v>
                </c:pt>
                <c:pt idx="490">
                  <c:v>9.6999999999999993</c:v>
                </c:pt>
                <c:pt idx="491">
                  <c:v>10.5</c:v>
                </c:pt>
                <c:pt idx="492">
                  <c:v>10.9</c:v>
                </c:pt>
                <c:pt idx="493">
                  <c:v>22.3</c:v>
                </c:pt>
                <c:pt idx="494">
                  <c:v>16.3</c:v>
                </c:pt>
                <c:pt idx="495">
                  <c:v>23.3</c:v>
                </c:pt>
                <c:pt idx="496">
                  <c:v>3.8</c:v>
                </c:pt>
                <c:pt idx="497">
                  <c:v>37.1</c:v>
                </c:pt>
                <c:pt idx="498">
                  <c:v>35.799999999999997</c:v>
                </c:pt>
                <c:pt idx="499">
                  <c:v>29.1</c:v>
                </c:pt>
                <c:pt idx="500">
                  <c:v>33.5</c:v>
                </c:pt>
                <c:pt idx="501">
                  <c:v>36.1</c:v>
                </c:pt>
                <c:pt idx="502">
                  <c:v>37.6</c:v>
                </c:pt>
                <c:pt idx="503">
                  <c:v>16</c:v>
                </c:pt>
                <c:pt idx="504">
                  <c:v>10.199999999999999</c:v>
                </c:pt>
                <c:pt idx="505">
                  <c:v>34.5</c:v>
                </c:pt>
                <c:pt idx="506">
                  <c:v>35.299999999999997</c:v>
                </c:pt>
                <c:pt idx="507">
                  <c:v>18.100000000000001</c:v>
                </c:pt>
                <c:pt idx="508">
                  <c:v>28.9</c:v>
                </c:pt>
                <c:pt idx="509">
                  <c:v>49.3</c:v>
                </c:pt>
                <c:pt idx="510">
                  <c:v>47.6</c:v>
                </c:pt>
                <c:pt idx="511">
                  <c:v>32</c:v>
                </c:pt>
                <c:pt idx="512">
                  <c:v>17.5</c:v>
                </c:pt>
                <c:pt idx="513">
                  <c:v>30.5</c:v>
                </c:pt>
                <c:pt idx="514">
                  <c:v>29.4</c:v>
                </c:pt>
                <c:pt idx="515">
                  <c:v>39.200000000000003</c:v>
                </c:pt>
                <c:pt idx="516">
                  <c:v>4.4000000000000004</c:v>
                </c:pt>
                <c:pt idx="517">
                  <c:v>23.5</c:v>
                </c:pt>
                <c:pt idx="518">
                  <c:v>43.3</c:v>
                </c:pt>
                <c:pt idx="519">
                  <c:v>26</c:v>
                </c:pt>
                <c:pt idx="520">
                  <c:v>28.3</c:v>
                </c:pt>
                <c:pt idx="521">
                  <c:v>53.1</c:v>
                </c:pt>
                <c:pt idx="522">
                  <c:v>38.700000000000003</c:v>
                </c:pt>
                <c:pt idx="523">
                  <c:v>38.799999999999997</c:v>
                </c:pt>
                <c:pt idx="524">
                  <c:v>39.4</c:v>
                </c:pt>
                <c:pt idx="525">
                  <c:v>42.7</c:v>
                </c:pt>
                <c:pt idx="526">
                  <c:v>19</c:v>
                </c:pt>
                <c:pt idx="527">
                  <c:v>39.4</c:v>
                </c:pt>
                <c:pt idx="528">
                  <c:v>78.599999999999994</c:v>
                </c:pt>
                <c:pt idx="529">
                  <c:v>21.9</c:v>
                </c:pt>
                <c:pt idx="530">
                  <c:v>58</c:v>
                </c:pt>
                <c:pt idx="531">
                  <c:v>14.6</c:v>
                </c:pt>
                <c:pt idx="532">
                  <c:v>87.3</c:v>
                </c:pt>
                <c:pt idx="533">
                  <c:v>56</c:v>
                </c:pt>
                <c:pt idx="534">
                  <c:v>96.6</c:v>
                </c:pt>
                <c:pt idx="535">
                  <c:v>15.7</c:v>
                </c:pt>
                <c:pt idx="536">
                  <c:v>21</c:v>
                </c:pt>
                <c:pt idx="537">
                  <c:v>50.2</c:v>
                </c:pt>
                <c:pt idx="538">
                  <c:v>62</c:v>
                </c:pt>
                <c:pt idx="539">
                  <c:v>89.8</c:v>
                </c:pt>
                <c:pt idx="540">
                  <c:v>9.8000000000000007</c:v>
                </c:pt>
                <c:pt idx="541">
                  <c:v>25</c:v>
                </c:pt>
                <c:pt idx="542">
                  <c:v>27.5</c:v>
                </c:pt>
                <c:pt idx="543">
                  <c:v>32.6</c:v>
                </c:pt>
                <c:pt idx="544">
                  <c:v>38.4</c:v>
                </c:pt>
                <c:pt idx="545">
                  <c:v>45.3</c:v>
                </c:pt>
                <c:pt idx="546">
                  <c:v>26.5</c:v>
                </c:pt>
                <c:pt idx="547">
                  <c:v>28.7</c:v>
                </c:pt>
                <c:pt idx="548">
                  <c:v>31.1</c:v>
                </c:pt>
                <c:pt idx="549">
                  <c:v>34.6</c:v>
                </c:pt>
                <c:pt idx="550">
                  <c:v>17.600000000000001</c:v>
                </c:pt>
                <c:pt idx="551">
                  <c:v>20.3</c:v>
                </c:pt>
                <c:pt idx="552">
                  <c:v>22.8</c:v>
                </c:pt>
                <c:pt idx="553">
                  <c:v>23.7</c:v>
                </c:pt>
                <c:pt idx="554">
                  <c:v>55</c:v>
                </c:pt>
                <c:pt idx="555">
                  <c:v>26.1</c:v>
                </c:pt>
                <c:pt idx="556">
                  <c:v>65</c:v>
                </c:pt>
                <c:pt idx="557">
                  <c:v>15.3</c:v>
                </c:pt>
                <c:pt idx="558">
                  <c:v>99</c:v>
                </c:pt>
                <c:pt idx="559">
                  <c:v>59.8</c:v>
                </c:pt>
                <c:pt idx="560">
                  <c:v>80.400000000000006</c:v>
                </c:pt>
                <c:pt idx="561">
                  <c:v>39.200000000000003</c:v>
                </c:pt>
                <c:pt idx="562">
                  <c:v>55.4</c:v>
                </c:pt>
                <c:pt idx="563">
                  <c:v>33.9</c:v>
                </c:pt>
                <c:pt idx="564">
                  <c:v>21.4</c:v>
                </c:pt>
                <c:pt idx="565">
                  <c:v>46</c:v>
                </c:pt>
                <c:pt idx="566">
                  <c:v>5.6</c:v>
                </c:pt>
                <c:pt idx="567">
                  <c:v>56.3</c:v>
                </c:pt>
                <c:pt idx="568">
                  <c:v>35.6</c:v>
                </c:pt>
                <c:pt idx="569">
                  <c:v>21.1</c:v>
                </c:pt>
                <c:pt idx="570">
                  <c:v>24</c:v>
                </c:pt>
                <c:pt idx="571">
                  <c:v>66.2</c:v>
                </c:pt>
                <c:pt idx="572">
                  <c:v>30.2</c:v>
                </c:pt>
                <c:pt idx="573">
                  <c:v>8.4</c:v>
                </c:pt>
                <c:pt idx="574">
                  <c:v>49.2</c:v>
                </c:pt>
                <c:pt idx="575">
                  <c:v>112</c:v>
                </c:pt>
                <c:pt idx="576">
                  <c:v>44.1</c:v>
                </c:pt>
                <c:pt idx="577">
                  <c:v>41.9</c:v>
                </c:pt>
                <c:pt idx="578">
                  <c:v>27.2</c:v>
                </c:pt>
                <c:pt idx="579">
                  <c:v>40</c:v>
                </c:pt>
                <c:pt idx="580">
                  <c:v>5.8</c:v>
                </c:pt>
                <c:pt idx="581">
                  <c:v>13.1</c:v>
                </c:pt>
                <c:pt idx="582">
                  <c:v>15.1</c:v>
                </c:pt>
                <c:pt idx="583">
                  <c:v>27.3</c:v>
                </c:pt>
                <c:pt idx="584">
                  <c:v>70</c:v>
                </c:pt>
                <c:pt idx="585">
                  <c:v>40.799999999999997</c:v>
                </c:pt>
                <c:pt idx="586">
                  <c:v>55.3</c:v>
                </c:pt>
                <c:pt idx="587">
                  <c:v>87.8</c:v>
                </c:pt>
                <c:pt idx="588">
                  <c:v>14</c:v>
                </c:pt>
                <c:pt idx="589">
                  <c:v>14</c:v>
                </c:pt>
                <c:pt idx="590">
                  <c:v>25.8</c:v>
                </c:pt>
                <c:pt idx="591">
                  <c:v>9.4</c:v>
                </c:pt>
                <c:pt idx="592">
                  <c:v>14.7</c:v>
                </c:pt>
                <c:pt idx="593">
                  <c:v>41</c:v>
                </c:pt>
                <c:pt idx="594">
                  <c:v>88.9</c:v>
                </c:pt>
                <c:pt idx="595">
                  <c:v>36.700000000000003</c:v>
                </c:pt>
                <c:pt idx="596">
                  <c:v>59.7</c:v>
                </c:pt>
                <c:pt idx="597">
                  <c:v>68.8</c:v>
                </c:pt>
                <c:pt idx="598">
                  <c:v>43.9</c:v>
                </c:pt>
                <c:pt idx="599">
                  <c:v>18.399999999999999</c:v>
                </c:pt>
                <c:pt idx="600">
                  <c:v>60.4</c:v>
                </c:pt>
                <c:pt idx="601">
                  <c:v>71.7</c:v>
                </c:pt>
                <c:pt idx="602">
                  <c:v>59.9</c:v>
                </c:pt>
                <c:pt idx="603">
                  <c:v>78.7</c:v>
                </c:pt>
                <c:pt idx="604">
                  <c:v>49.4</c:v>
                </c:pt>
                <c:pt idx="605">
                  <c:v>15.8</c:v>
                </c:pt>
                <c:pt idx="606">
                  <c:v>6.7</c:v>
                </c:pt>
                <c:pt idx="607">
                  <c:v>36.200000000000003</c:v>
                </c:pt>
                <c:pt idx="608">
                  <c:v>11.9</c:v>
                </c:pt>
                <c:pt idx="609">
                  <c:v>20.7</c:v>
                </c:pt>
                <c:pt idx="610">
                  <c:v>28.9</c:v>
                </c:pt>
                <c:pt idx="611">
                  <c:v>30</c:v>
                </c:pt>
                <c:pt idx="612">
                  <c:v>18.2</c:v>
                </c:pt>
                <c:pt idx="613">
                  <c:v>73.5</c:v>
                </c:pt>
                <c:pt idx="614">
                  <c:v>22.9</c:v>
                </c:pt>
                <c:pt idx="615">
                  <c:v>36.1</c:v>
                </c:pt>
                <c:pt idx="616">
                  <c:v>24.3</c:v>
                </c:pt>
                <c:pt idx="617">
                  <c:v>14.8</c:v>
                </c:pt>
                <c:pt idx="618">
                  <c:v>40.799999999999997</c:v>
                </c:pt>
                <c:pt idx="619">
                  <c:v>11.3</c:v>
                </c:pt>
                <c:pt idx="620">
                  <c:v>27.8</c:v>
                </c:pt>
                <c:pt idx="621">
                  <c:v>106.9</c:v>
                </c:pt>
                <c:pt idx="622">
                  <c:v>53.6</c:v>
                </c:pt>
                <c:pt idx="623">
                  <c:v>12.7</c:v>
                </c:pt>
                <c:pt idx="624">
                  <c:v>0.1</c:v>
                </c:pt>
                <c:pt idx="625">
                  <c:v>44</c:v>
                </c:pt>
                <c:pt idx="626">
                  <c:v>96.2</c:v>
                </c:pt>
                <c:pt idx="627">
                  <c:v>46.5</c:v>
                </c:pt>
                <c:pt idx="628">
                  <c:v>30.4</c:v>
                </c:pt>
                <c:pt idx="629">
                  <c:v>29.9</c:v>
                </c:pt>
                <c:pt idx="630">
                  <c:v>40.5</c:v>
                </c:pt>
                <c:pt idx="631">
                  <c:v>49.7</c:v>
                </c:pt>
                <c:pt idx="632">
                  <c:v>42.7</c:v>
                </c:pt>
                <c:pt idx="633">
                  <c:v>14.4</c:v>
                </c:pt>
                <c:pt idx="634">
                  <c:v>22</c:v>
                </c:pt>
                <c:pt idx="635">
                  <c:v>13.2</c:v>
                </c:pt>
                <c:pt idx="636">
                  <c:v>23.6</c:v>
                </c:pt>
                <c:pt idx="637">
                  <c:v>29.6</c:v>
                </c:pt>
                <c:pt idx="638">
                  <c:v>36.299999999999997</c:v>
                </c:pt>
                <c:pt idx="639">
                  <c:v>14.4</c:v>
                </c:pt>
                <c:pt idx="640">
                  <c:v>21.8</c:v>
                </c:pt>
                <c:pt idx="641">
                  <c:v>35.200000000000003</c:v>
                </c:pt>
                <c:pt idx="642">
                  <c:v>30.2</c:v>
                </c:pt>
                <c:pt idx="643">
                  <c:v>11</c:v>
                </c:pt>
                <c:pt idx="644">
                  <c:v>45.2</c:v>
                </c:pt>
                <c:pt idx="645">
                  <c:v>20.9</c:v>
                </c:pt>
                <c:pt idx="646">
                  <c:v>31.1</c:v>
                </c:pt>
                <c:pt idx="647">
                  <c:v>41.8</c:v>
                </c:pt>
                <c:pt idx="648">
                  <c:v>32.5</c:v>
                </c:pt>
                <c:pt idx="649">
                  <c:v>72.599999999999994</c:v>
                </c:pt>
                <c:pt idx="650">
                  <c:v>75</c:v>
                </c:pt>
                <c:pt idx="651">
                  <c:v>53.5</c:v>
                </c:pt>
                <c:pt idx="652">
                  <c:v>32.1</c:v>
                </c:pt>
                <c:pt idx="653">
                  <c:v>51.4</c:v>
                </c:pt>
                <c:pt idx="654">
                  <c:v>27.9</c:v>
                </c:pt>
                <c:pt idx="655">
                  <c:v>4</c:v>
                </c:pt>
                <c:pt idx="656">
                  <c:v>0.7</c:v>
                </c:pt>
                <c:pt idx="657">
                  <c:v>83.3</c:v>
                </c:pt>
                <c:pt idx="658">
                  <c:v>29.1</c:v>
                </c:pt>
                <c:pt idx="659">
                  <c:v>22.9</c:v>
                </c:pt>
                <c:pt idx="660">
                  <c:v>12.4</c:v>
                </c:pt>
                <c:pt idx="661">
                  <c:v>28.2</c:v>
                </c:pt>
                <c:pt idx="662">
                  <c:v>31</c:v>
                </c:pt>
                <c:pt idx="663">
                  <c:v>16.399999999999999</c:v>
                </c:pt>
                <c:pt idx="664">
                  <c:v>8.9</c:v>
                </c:pt>
                <c:pt idx="665">
                  <c:v>66.8</c:v>
                </c:pt>
                <c:pt idx="666">
                  <c:v>7.7</c:v>
                </c:pt>
                <c:pt idx="667">
                  <c:v>14.3</c:v>
                </c:pt>
                <c:pt idx="668">
                  <c:v>36.4</c:v>
                </c:pt>
                <c:pt idx="669">
                  <c:v>78</c:v>
                </c:pt>
                <c:pt idx="670">
                  <c:v>45.8</c:v>
                </c:pt>
                <c:pt idx="671">
                  <c:v>29.5</c:v>
                </c:pt>
                <c:pt idx="672">
                  <c:v>4.3</c:v>
                </c:pt>
                <c:pt idx="673">
                  <c:v>59.6</c:v>
                </c:pt>
                <c:pt idx="674">
                  <c:v>33.299999999999997</c:v>
                </c:pt>
                <c:pt idx="675">
                  <c:v>1.9</c:v>
                </c:pt>
                <c:pt idx="676">
                  <c:v>31.8</c:v>
                </c:pt>
                <c:pt idx="677">
                  <c:v>90</c:v>
                </c:pt>
                <c:pt idx="678">
                  <c:v>55</c:v>
                </c:pt>
                <c:pt idx="679">
                  <c:v>41.5</c:v>
                </c:pt>
                <c:pt idx="680">
                  <c:v>46</c:v>
                </c:pt>
                <c:pt idx="681">
                  <c:v>25.9</c:v>
                </c:pt>
                <c:pt idx="682">
                  <c:v>28.1</c:v>
                </c:pt>
                <c:pt idx="683">
                  <c:v>39.9</c:v>
                </c:pt>
                <c:pt idx="684">
                  <c:v>63.8</c:v>
                </c:pt>
                <c:pt idx="685">
                  <c:v>29.7</c:v>
                </c:pt>
                <c:pt idx="686">
                  <c:v>42</c:v>
                </c:pt>
                <c:pt idx="687">
                  <c:v>28.5</c:v>
                </c:pt>
                <c:pt idx="688">
                  <c:v>3.2</c:v>
                </c:pt>
                <c:pt idx="689">
                  <c:v>50</c:v>
                </c:pt>
                <c:pt idx="690">
                  <c:v>12.8</c:v>
                </c:pt>
                <c:pt idx="691">
                  <c:v>40</c:v>
                </c:pt>
                <c:pt idx="692">
                  <c:v>27</c:v>
                </c:pt>
                <c:pt idx="693">
                  <c:v>14.2</c:v>
                </c:pt>
                <c:pt idx="694">
                  <c:v>24.7</c:v>
                </c:pt>
                <c:pt idx="695">
                  <c:v>17.7</c:v>
                </c:pt>
                <c:pt idx="696">
                  <c:v>22</c:v>
                </c:pt>
                <c:pt idx="697">
                  <c:v>77.3</c:v>
                </c:pt>
                <c:pt idx="698">
                  <c:v>45.7</c:v>
                </c:pt>
                <c:pt idx="699">
                  <c:v>75.400000000000006</c:v>
                </c:pt>
                <c:pt idx="700">
                  <c:v>26.5</c:v>
                </c:pt>
                <c:pt idx="701">
                  <c:v>27.4</c:v>
                </c:pt>
                <c:pt idx="702">
                  <c:v>25.9</c:v>
                </c:pt>
                <c:pt idx="703">
                  <c:v>49.7</c:v>
                </c:pt>
                <c:pt idx="704">
                  <c:v>62.7</c:v>
                </c:pt>
                <c:pt idx="705">
                  <c:v>34.1</c:v>
                </c:pt>
                <c:pt idx="706">
                  <c:v>29.4</c:v>
                </c:pt>
                <c:pt idx="707">
                  <c:v>5.3</c:v>
                </c:pt>
                <c:pt idx="708">
                  <c:v>26.9</c:v>
                </c:pt>
                <c:pt idx="709">
                  <c:v>25.4</c:v>
                </c:pt>
                <c:pt idx="710">
                  <c:v>6.3</c:v>
                </c:pt>
                <c:pt idx="711">
                  <c:v>68.7</c:v>
                </c:pt>
                <c:pt idx="712">
                  <c:v>31.7</c:v>
                </c:pt>
                <c:pt idx="713">
                  <c:v>38.5</c:v>
                </c:pt>
                <c:pt idx="714">
                  <c:v>56.8</c:v>
                </c:pt>
                <c:pt idx="715">
                  <c:v>29.4</c:v>
                </c:pt>
                <c:pt idx="716">
                  <c:v>59.5</c:v>
                </c:pt>
                <c:pt idx="717">
                  <c:v>31.3</c:v>
                </c:pt>
                <c:pt idx="718">
                  <c:v>43.8</c:v>
                </c:pt>
                <c:pt idx="719">
                  <c:v>59.4</c:v>
                </c:pt>
                <c:pt idx="720">
                  <c:v>5.4</c:v>
                </c:pt>
                <c:pt idx="721">
                  <c:v>27.6</c:v>
                </c:pt>
                <c:pt idx="722">
                  <c:v>20.2</c:v>
                </c:pt>
                <c:pt idx="723">
                  <c:v>12.4</c:v>
                </c:pt>
                <c:pt idx="724">
                  <c:v>30.8</c:v>
                </c:pt>
                <c:pt idx="725">
                  <c:v>19.2</c:v>
                </c:pt>
                <c:pt idx="726">
                  <c:v>83.9</c:v>
                </c:pt>
                <c:pt idx="727">
                  <c:v>113</c:v>
                </c:pt>
                <c:pt idx="728">
                  <c:v>44.6</c:v>
                </c:pt>
                <c:pt idx="729">
                  <c:v>38.9</c:v>
                </c:pt>
                <c:pt idx="730">
                  <c:v>39.799999999999997</c:v>
                </c:pt>
                <c:pt idx="731">
                  <c:v>43.4</c:v>
                </c:pt>
                <c:pt idx="732">
                  <c:v>80</c:v>
                </c:pt>
                <c:pt idx="733">
                  <c:v>68.599999999999994</c:v>
                </c:pt>
                <c:pt idx="734">
                  <c:v>32</c:v>
                </c:pt>
                <c:pt idx="735">
                  <c:v>43</c:v>
                </c:pt>
                <c:pt idx="736">
                  <c:v>51.1</c:v>
                </c:pt>
                <c:pt idx="737">
                  <c:v>80.900000000000006</c:v>
                </c:pt>
                <c:pt idx="738">
                  <c:v>92</c:v>
                </c:pt>
                <c:pt idx="739">
                  <c:v>49.6</c:v>
                </c:pt>
                <c:pt idx="740">
                  <c:v>55.9</c:v>
                </c:pt>
                <c:pt idx="741">
                  <c:v>80</c:v>
                </c:pt>
                <c:pt idx="742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D-44D8-B42B-23FE86996B01}"/>
            </c:ext>
          </c:extLst>
        </c:ser>
        <c:ser>
          <c:idx val="1"/>
          <c:order val="1"/>
          <c:tx>
            <c:strRef>
              <c:f>'Regression Type'!$D$2</c:f>
              <c:strCache>
                <c:ptCount val="1"/>
                <c:pt idx="0">
                  <c:v>Type Code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'Regression Type'!$B$3:$B$745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'Regression Type'!$D$3:$D$745</c:f>
              <c:numCache>
                <c:formatCode>General</c:formatCode>
                <c:ptCount val="74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0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D-44D8-B42B-23FE86996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61199"/>
        <c:axId val="1398779087"/>
      </c:scatterChart>
      <c:valAx>
        <c:axId val="1398761199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79087"/>
        <c:crosses val="autoZero"/>
        <c:crossBetween val="midCat"/>
      </c:valAx>
      <c:valAx>
        <c:axId val="1398779087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76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 car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Origin'!$C$2</c:f>
              <c:strCache>
                <c:ptCount val="1"/>
                <c:pt idx="0">
                  <c:v>Mileage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Origin'!$B$3:$B$745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'Regression Origin'!$C$3:$C$745</c:f>
              <c:numCache>
                <c:formatCode>0.0</c:formatCode>
                <c:ptCount val="743"/>
                <c:pt idx="0">
                  <c:v>45.5</c:v>
                </c:pt>
                <c:pt idx="1">
                  <c:v>80</c:v>
                </c:pt>
                <c:pt idx="2">
                  <c:v>114</c:v>
                </c:pt>
                <c:pt idx="3">
                  <c:v>75.900000000000006</c:v>
                </c:pt>
                <c:pt idx="4">
                  <c:v>46.7</c:v>
                </c:pt>
                <c:pt idx="5">
                  <c:v>47.5</c:v>
                </c:pt>
                <c:pt idx="6">
                  <c:v>17.8</c:v>
                </c:pt>
                <c:pt idx="7">
                  <c:v>48.2</c:v>
                </c:pt>
                <c:pt idx="8">
                  <c:v>31.4</c:v>
                </c:pt>
                <c:pt idx="9">
                  <c:v>26.1</c:v>
                </c:pt>
                <c:pt idx="10">
                  <c:v>12.9</c:v>
                </c:pt>
                <c:pt idx="11">
                  <c:v>26.7</c:v>
                </c:pt>
                <c:pt idx="12">
                  <c:v>41</c:v>
                </c:pt>
                <c:pt idx="13">
                  <c:v>43</c:v>
                </c:pt>
                <c:pt idx="14">
                  <c:v>43.8</c:v>
                </c:pt>
                <c:pt idx="15">
                  <c:v>17.899999999999999</c:v>
                </c:pt>
                <c:pt idx="16">
                  <c:v>42.4</c:v>
                </c:pt>
                <c:pt idx="17">
                  <c:v>14.8</c:v>
                </c:pt>
                <c:pt idx="18">
                  <c:v>11.7</c:v>
                </c:pt>
                <c:pt idx="19">
                  <c:v>35.4</c:v>
                </c:pt>
                <c:pt idx="20">
                  <c:v>50.4</c:v>
                </c:pt>
                <c:pt idx="21">
                  <c:v>55.5</c:v>
                </c:pt>
                <c:pt idx="22">
                  <c:v>52.1</c:v>
                </c:pt>
                <c:pt idx="23">
                  <c:v>38.700000000000003</c:v>
                </c:pt>
                <c:pt idx="24">
                  <c:v>35.299999999999997</c:v>
                </c:pt>
                <c:pt idx="25">
                  <c:v>12.2</c:v>
                </c:pt>
                <c:pt idx="26">
                  <c:v>62</c:v>
                </c:pt>
                <c:pt idx="27">
                  <c:v>47.2</c:v>
                </c:pt>
                <c:pt idx="28">
                  <c:v>14</c:v>
                </c:pt>
                <c:pt idx="29">
                  <c:v>23.2</c:v>
                </c:pt>
                <c:pt idx="30">
                  <c:v>28.4</c:v>
                </c:pt>
                <c:pt idx="31">
                  <c:v>36.700000000000003</c:v>
                </c:pt>
                <c:pt idx="32">
                  <c:v>49.8</c:v>
                </c:pt>
                <c:pt idx="33">
                  <c:v>8.8000000000000007</c:v>
                </c:pt>
                <c:pt idx="34">
                  <c:v>33.299999999999997</c:v>
                </c:pt>
                <c:pt idx="35">
                  <c:v>35.9</c:v>
                </c:pt>
                <c:pt idx="36">
                  <c:v>49.9</c:v>
                </c:pt>
                <c:pt idx="37">
                  <c:v>23.7</c:v>
                </c:pt>
                <c:pt idx="38">
                  <c:v>29.8</c:v>
                </c:pt>
                <c:pt idx="39">
                  <c:v>33</c:v>
                </c:pt>
                <c:pt idx="40">
                  <c:v>38.6</c:v>
                </c:pt>
                <c:pt idx="41">
                  <c:v>12.9</c:v>
                </c:pt>
                <c:pt idx="42">
                  <c:v>24.6</c:v>
                </c:pt>
                <c:pt idx="43">
                  <c:v>19.3</c:v>
                </c:pt>
                <c:pt idx="44">
                  <c:v>62.7</c:v>
                </c:pt>
                <c:pt idx="45">
                  <c:v>23.1</c:v>
                </c:pt>
                <c:pt idx="46">
                  <c:v>15.1</c:v>
                </c:pt>
                <c:pt idx="47">
                  <c:v>21.6</c:v>
                </c:pt>
                <c:pt idx="48">
                  <c:v>48.8</c:v>
                </c:pt>
                <c:pt idx="49">
                  <c:v>15.6</c:v>
                </c:pt>
                <c:pt idx="50">
                  <c:v>120</c:v>
                </c:pt>
                <c:pt idx="51">
                  <c:v>41.3</c:v>
                </c:pt>
                <c:pt idx="52">
                  <c:v>30.8</c:v>
                </c:pt>
                <c:pt idx="53">
                  <c:v>4.0999999999999996</c:v>
                </c:pt>
                <c:pt idx="54">
                  <c:v>109.7</c:v>
                </c:pt>
                <c:pt idx="55">
                  <c:v>27.8</c:v>
                </c:pt>
                <c:pt idx="56">
                  <c:v>33.1</c:v>
                </c:pt>
                <c:pt idx="57">
                  <c:v>26.9</c:v>
                </c:pt>
                <c:pt idx="58">
                  <c:v>10.7</c:v>
                </c:pt>
                <c:pt idx="59">
                  <c:v>2.8</c:v>
                </c:pt>
                <c:pt idx="60">
                  <c:v>20</c:v>
                </c:pt>
                <c:pt idx="61">
                  <c:v>34.6</c:v>
                </c:pt>
                <c:pt idx="62">
                  <c:v>69.2</c:v>
                </c:pt>
                <c:pt idx="63">
                  <c:v>53.1</c:v>
                </c:pt>
                <c:pt idx="64">
                  <c:v>35.799999999999997</c:v>
                </c:pt>
                <c:pt idx="65">
                  <c:v>20.100000000000001</c:v>
                </c:pt>
                <c:pt idx="66">
                  <c:v>58.3</c:v>
                </c:pt>
                <c:pt idx="67">
                  <c:v>33.700000000000003</c:v>
                </c:pt>
                <c:pt idx="68">
                  <c:v>20.6</c:v>
                </c:pt>
                <c:pt idx="69">
                  <c:v>144.19999999999999</c:v>
                </c:pt>
                <c:pt idx="70">
                  <c:v>38.4</c:v>
                </c:pt>
                <c:pt idx="71">
                  <c:v>44.3</c:v>
                </c:pt>
                <c:pt idx="72">
                  <c:v>45</c:v>
                </c:pt>
                <c:pt idx="73">
                  <c:v>47.1</c:v>
                </c:pt>
                <c:pt idx="74">
                  <c:v>28.7</c:v>
                </c:pt>
                <c:pt idx="75">
                  <c:v>48.7</c:v>
                </c:pt>
                <c:pt idx="76">
                  <c:v>37.6</c:v>
                </c:pt>
                <c:pt idx="77">
                  <c:v>55.7</c:v>
                </c:pt>
                <c:pt idx="78">
                  <c:v>39.700000000000003</c:v>
                </c:pt>
                <c:pt idx="79">
                  <c:v>35.200000000000003</c:v>
                </c:pt>
                <c:pt idx="80">
                  <c:v>18.100000000000001</c:v>
                </c:pt>
                <c:pt idx="81">
                  <c:v>32.5</c:v>
                </c:pt>
                <c:pt idx="82">
                  <c:v>40</c:v>
                </c:pt>
                <c:pt idx="83">
                  <c:v>22</c:v>
                </c:pt>
                <c:pt idx="84">
                  <c:v>20</c:v>
                </c:pt>
                <c:pt idx="85">
                  <c:v>20.6</c:v>
                </c:pt>
                <c:pt idx="86">
                  <c:v>68.900000000000006</c:v>
                </c:pt>
                <c:pt idx="87">
                  <c:v>27</c:v>
                </c:pt>
                <c:pt idx="88">
                  <c:v>26.7</c:v>
                </c:pt>
                <c:pt idx="89">
                  <c:v>34.9</c:v>
                </c:pt>
                <c:pt idx="90">
                  <c:v>19.2</c:v>
                </c:pt>
                <c:pt idx="91">
                  <c:v>20.5</c:v>
                </c:pt>
                <c:pt idx="92">
                  <c:v>58</c:v>
                </c:pt>
                <c:pt idx="93">
                  <c:v>10.3</c:v>
                </c:pt>
                <c:pt idx="94">
                  <c:v>14.9</c:v>
                </c:pt>
                <c:pt idx="95">
                  <c:v>16.100000000000001</c:v>
                </c:pt>
                <c:pt idx="96">
                  <c:v>31</c:v>
                </c:pt>
                <c:pt idx="97">
                  <c:v>12.6</c:v>
                </c:pt>
                <c:pt idx="98">
                  <c:v>53.2</c:v>
                </c:pt>
                <c:pt idx="99">
                  <c:v>95.3</c:v>
                </c:pt>
                <c:pt idx="100">
                  <c:v>34.6</c:v>
                </c:pt>
                <c:pt idx="101">
                  <c:v>22.4</c:v>
                </c:pt>
                <c:pt idx="102">
                  <c:v>47.6</c:v>
                </c:pt>
                <c:pt idx="103">
                  <c:v>54</c:v>
                </c:pt>
                <c:pt idx="104">
                  <c:v>31.5</c:v>
                </c:pt>
                <c:pt idx="105">
                  <c:v>39.799999999999997</c:v>
                </c:pt>
                <c:pt idx="106">
                  <c:v>6.9</c:v>
                </c:pt>
                <c:pt idx="107">
                  <c:v>53.5</c:v>
                </c:pt>
                <c:pt idx="108">
                  <c:v>43.8</c:v>
                </c:pt>
                <c:pt idx="109">
                  <c:v>42.6</c:v>
                </c:pt>
                <c:pt idx="110">
                  <c:v>43.2</c:v>
                </c:pt>
                <c:pt idx="111">
                  <c:v>38.200000000000003</c:v>
                </c:pt>
                <c:pt idx="112">
                  <c:v>39.200000000000003</c:v>
                </c:pt>
                <c:pt idx="113">
                  <c:v>24.6</c:v>
                </c:pt>
                <c:pt idx="114">
                  <c:v>27.1</c:v>
                </c:pt>
                <c:pt idx="115">
                  <c:v>56.4</c:v>
                </c:pt>
                <c:pt idx="116">
                  <c:v>17.2</c:v>
                </c:pt>
                <c:pt idx="117">
                  <c:v>38.4</c:v>
                </c:pt>
                <c:pt idx="118">
                  <c:v>38.9</c:v>
                </c:pt>
                <c:pt idx="119">
                  <c:v>35.1</c:v>
                </c:pt>
                <c:pt idx="120">
                  <c:v>45.3</c:v>
                </c:pt>
                <c:pt idx="121">
                  <c:v>89</c:v>
                </c:pt>
                <c:pt idx="122">
                  <c:v>16.899999999999999</c:v>
                </c:pt>
                <c:pt idx="123">
                  <c:v>19.8</c:v>
                </c:pt>
                <c:pt idx="124">
                  <c:v>20.5</c:v>
                </c:pt>
                <c:pt idx="125">
                  <c:v>16.399999999999999</c:v>
                </c:pt>
                <c:pt idx="126">
                  <c:v>25.1</c:v>
                </c:pt>
                <c:pt idx="127">
                  <c:v>27.5</c:v>
                </c:pt>
                <c:pt idx="128">
                  <c:v>12.8</c:v>
                </c:pt>
                <c:pt idx="129">
                  <c:v>21</c:v>
                </c:pt>
                <c:pt idx="130">
                  <c:v>18.5</c:v>
                </c:pt>
                <c:pt idx="131">
                  <c:v>30.3</c:v>
                </c:pt>
                <c:pt idx="132">
                  <c:v>29.6</c:v>
                </c:pt>
                <c:pt idx="133">
                  <c:v>27.7</c:v>
                </c:pt>
                <c:pt idx="134">
                  <c:v>32.299999999999997</c:v>
                </c:pt>
                <c:pt idx="135">
                  <c:v>48.1</c:v>
                </c:pt>
                <c:pt idx="136">
                  <c:v>48.4</c:v>
                </c:pt>
                <c:pt idx="137">
                  <c:v>34.299999999999997</c:v>
                </c:pt>
                <c:pt idx="138">
                  <c:v>22.9</c:v>
                </c:pt>
                <c:pt idx="139">
                  <c:v>28.5</c:v>
                </c:pt>
                <c:pt idx="140">
                  <c:v>32.9</c:v>
                </c:pt>
                <c:pt idx="141">
                  <c:v>68.2</c:v>
                </c:pt>
                <c:pt idx="142">
                  <c:v>44</c:v>
                </c:pt>
                <c:pt idx="143">
                  <c:v>40.4</c:v>
                </c:pt>
                <c:pt idx="144">
                  <c:v>42.2</c:v>
                </c:pt>
                <c:pt idx="145">
                  <c:v>25.7</c:v>
                </c:pt>
                <c:pt idx="146">
                  <c:v>16.100000000000001</c:v>
                </c:pt>
                <c:pt idx="147">
                  <c:v>23.4</c:v>
                </c:pt>
                <c:pt idx="148">
                  <c:v>24</c:v>
                </c:pt>
                <c:pt idx="149">
                  <c:v>29.9</c:v>
                </c:pt>
                <c:pt idx="150">
                  <c:v>64.599999999999994</c:v>
                </c:pt>
                <c:pt idx="151">
                  <c:v>69</c:v>
                </c:pt>
                <c:pt idx="152">
                  <c:v>10.9</c:v>
                </c:pt>
                <c:pt idx="153">
                  <c:v>24</c:v>
                </c:pt>
                <c:pt idx="154">
                  <c:v>27.3</c:v>
                </c:pt>
                <c:pt idx="155">
                  <c:v>27.6</c:v>
                </c:pt>
                <c:pt idx="156">
                  <c:v>29.7</c:v>
                </c:pt>
                <c:pt idx="157">
                  <c:v>76.599999999999994</c:v>
                </c:pt>
                <c:pt idx="158">
                  <c:v>6.4</c:v>
                </c:pt>
                <c:pt idx="159">
                  <c:v>10.7</c:v>
                </c:pt>
                <c:pt idx="160">
                  <c:v>104.9</c:v>
                </c:pt>
                <c:pt idx="161">
                  <c:v>12.7</c:v>
                </c:pt>
                <c:pt idx="162">
                  <c:v>58</c:v>
                </c:pt>
                <c:pt idx="163">
                  <c:v>32.700000000000003</c:v>
                </c:pt>
                <c:pt idx="164">
                  <c:v>44.3</c:v>
                </c:pt>
                <c:pt idx="165">
                  <c:v>66.3</c:v>
                </c:pt>
                <c:pt idx="166">
                  <c:v>31.6</c:v>
                </c:pt>
                <c:pt idx="167">
                  <c:v>27.3</c:v>
                </c:pt>
                <c:pt idx="168">
                  <c:v>44.3</c:v>
                </c:pt>
                <c:pt idx="169">
                  <c:v>108</c:v>
                </c:pt>
                <c:pt idx="170">
                  <c:v>34.4</c:v>
                </c:pt>
                <c:pt idx="171">
                  <c:v>16.600000000000001</c:v>
                </c:pt>
                <c:pt idx="172">
                  <c:v>68</c:v>
                </c:pt>
                <c:pt idx="173">
                  <c:v>61.4</c:v>
                </c:pt>
                <c:pt idx="174">
                  <c:v>52.8</c:v>
                </c:pt>
                <c:pt idx="175">
                  <c:v>42.9</c:v>
                </c:pt>
                <c:pt idx="176">
                  <c:v>27</c:v>
                </c:pt>
                <c:pt idx="177">
                  <c:v>29.2</c:v>
                </c:pt>
                <c:pt idx="178">
                  <c:v>34</c:v>
                </c:pt>
                <c:pt idx="179">
                  <c:v>34.1</c:v>
                </c:pt>
                <c:pt idx="180">
                  <c:v>35.4</c:v>
                </c:pt>
                <c:pt idx="181">
                  <c:v>40.1</c:v>
                </c:pt>
                <c:pt idx="182">
                  <c:v>24.5</c:v>
                </c:pt>
                <c:pt idx="183">
                  <c:v>26.4</c:v>
                </c:pt>
                <c:pt idx="184">
                  <c:v>78.3</c:v>
                </c:pt>
                <c:pt idx="185">
                  <c:v>40</c:v>
                </c:pt>
                <c:pt idx="186">
                  <c:v>40</c:v>
                </c:pt>
                <c:pt idx="187">
                  <c:v>12.1</c:v>
                </c:pt>
                <c:pt idx="188">
                  <c:v>43.6</c:v>
                </c:pt>
                <c:pt idx="189">
                  <c:v>32.700000000000003</c:v>
                </c:pt>
                <c:pt idx="190">
                  <c:v>55.1</c:v>
                </c:pt>
                <c:pt idx="191">
                  <c:v>66.2</c:v>
                </c:pt>
                <c:pt idx="192">
                  <c:v>37.200000000000003</c:v>
                </c:pt>
                <c:pt idx="193">
                  <c:v>64</c:v>
                </c:pt>
                <c:pt idx="194">
                  <c:v>57.2</c:v>
                </c:pt>
                <c:pt idx="195">
                  <c:v>63.2</c:v>
                </c:pt>
                <c:pt idx="196">
                  <c:v>64</c:v>
                </c:pt>
                <c:pt idx="197">
                  <c:v>77.7</c:v>
                </c:pt>
                <c:pt idx="198">
                  <c:v>7.5</c:v>
                </c:pt>
                <c:pt idx="199">
                  <c:v>16.399999999999999</c:v>
                </c:pt>
                <c:pt idx="200">
                  <c:v>38.200000000000003</c:v>
                </c:pt>
                <c:pt idx="201">
                  <c:v>40.200000000000003</c:v>
                </c:pt>
                <c:pt idx="202">
                  <c:v>58.7</c:v>
                </c:pt>
                <c:pt idx="203">
                  <c:v>56.7</c:v>
                </c:pt>
                <c:pt idx="204">
                  <c:v>60.4</c:v>
                </c:pt>
                <c:pt idx="205">
                  <c:v>21.3</c:v>
                </c:pt>
                <c:pt idx="206">
                  <c:v>26.7</c:v>
                </c:pt>
                <c:pt idx="207">
                  <c:v>4.3</c:v>
                </c:pt>
                <c:pt idx="208">
                  <c:v>40.4</c:v>
                </c:pt>
                <c:pt idx="209">
                  <c:v>10.4</c:v>
                </c:pt>
                <c:pt idx="210">
                  <c:v>7.9</c:v>
                </c:pt>
                <c:pt idx="211">
                  <c:v>51.1</c:v>
                </c:pt>
                <c:pt idx="212">
                  <c:v>43.7</c:v>
                </c:pt>
                <c:pt idx="213">
                  <c:v>99.3</c:v>
                </c:pt>
                <c:pt idx="214">
                  <c:v>106.6</c:v>
                </c:pt>
                <c:pt idx="215">
                  <c:v>62.3</c:v>
                </c:pt>
                <c:pt idx="216">
                  <c:v>73</c:v>
                </c:pt>
                <c:pt idx="217">
                  <c:v>68.5</c:v>
                </c:pt>
                <c:pt idx="218">
                  <c:v>21.2</c:v>
                </c:pt>
                <c:pt idx="219">
                  <c:v>32.9</c:v>
                </c:pt>
                <c:pt idx="220">
                  <c:v>23.9</c:v>
                </c:pt>
                <c:pt idx="221">
                  <c:v>32.700000000000003</c:v>
                </c:pt>
                <c:pt idx="222">
                  <c:v>35.1</c:v>
                </c:pt>
                <c:pt idx="223">
                  <c:v>35.4</c:v>
                </c:pt>
                <c:pt idx="224">
                  <c:v>46.6</c:v>
                </c:pt>
                <c:pt idx="225">
                  <c:v>4.3</c:v>
                </c:pt>
                <c:pt idx="226">
                  <c:v>19.2</c:v>
                </c:pt>
                <c:pt idx="227">
                  <c:v>88.6</c:v>
                </c:pt>
                <c:pt idx="228">
                  <c:v>37.200000000000003</c:v>
                </c:pt>
                <c:pt idx="229">
                  <c:v>18.600000000000001</c:v>
                </c:pt>
                <c:pt idx="230">
                  <c:v>52.7</c:v>
                </c:pt>
                <c:pt idx="231">
                  <c:v>24</c:v>
                </c:pt>
                <c:pt idx="232">
                  <c:v>31</c:v>
                </c:pt>
                <c:pt idx="233">
                  <c:v>25.4</c:v>
                </c:pt>
                <c:pt idx="234">
                  <c:v>32.1</c:v>
                </c:pt>
                <c:pt idx="235">
                  <c:v>32.6</c:v>
                </c:pt>
                <c:pt idx="236">
                  <c:v>15</c:v>
                </c:pt>
                <c:pt idx="237">
                  <c:v>36.4</c:v>
                </c:pt>
                <c:pt idx="238">
                  <c:v>66</c:v>
                </c:pt>
                <c:pt idx="239">
                  <c:v>80</c:v>
                </c:pt>
                <c:pt idx="240">
                  <c:v>20.3</c:v>
                </c:pt>
                <c:pt idx="241">
                  <c:v>38</c:v>
                </c:pt>
                <c:pt idx="242">
                  <c:v>48.8</c:v>
                </c:pt>
                <c:pt idx="243">
                  <c:v>47.1</c:v>
                </c:pt>
                <c:pt idx="244">
                  <c:v>21.9</c:v>
                </c:pt>
                <c:pt idx="245">
                  <c:v>25.1</c:v>
                </c:pt>
                <c:pt idx="246">
                  <c:v>33.6</c:v>
                </c:pt>
                <c:pt idx="247">
                  <c:v>35.1</c:v>
                </c:pt>
                <c:pt idx="248">
                  <c:v>18.8</c:v>
                </c:pt>
                <c:pt idx="249">
                  <c:v>30.6</c:v>
                </c:pt>
                <c:pt idx="250">
                  <c:v>38.799999999999997</c:v>
                </c:pt>
                <c:pt idx="251">
                  <c:v>61.5</c:v>
                </c:pt>
                <c:pt idx="252">
                  <c:v>52.8</c:v>
                </c:pt>
                <c:pt idx="253">
                  <c:v>5.7</c:v>
                </c:pt>
                <c:pt idx="254">
                  <c:v>29.5</c:v>
                </c:pt>
                <c:pt idx="255">
                  <c:v>9</c:v>
                </c:pt>
                <c:pt idx="256">
                  <c:v>38.1</c:v>
                </c:pt>
                <c:pt idx="257">
                  <c:v>28.5</c:v>
                </c:pt>
                <c:pt idx="258">
                  <c:v>63</c:v>
                </c:pt>
                <c:pt idx="259">
                  <c:v>19</c:v>
                </c:pt>
                <c:pt idx="260">
                  <c:v>51.5</c:v>
                </c:pt>
                <c:pt idx="261">
                  <c:v>56.9</c:v>
                </c:pt>
                <c:pt idx="262">
                  <c:v>13.6</c:v>
                </c:pt>
                <c:pt idx="263">
                  <c:v>21.7</c:v>
                </c:pt>
                <c:pt idx="264">
                  <c:v>11.8</c:v>
                </c:pt>
                <c:pt idx="265">
                  <c:v>30.8</c:v>
                </c:pt>
                <c:pt idx="266">
                  <c:v>22.9</c:v>
                </c:pt>
                <c:pt idx="267">
                  <c:v>96</c:v>
                </c:pt>
                <c:pt idx="268">
                  <c:v>53</c:v>
                </c:pt>
                <c:pt idx="269">
                  <c:v>47</c:v>
                </c:pt>
                <c:pt idx="270">
                  <c:v>46.2</c:v>
                </c:pt>
                <c:pt idx="271">
                  <c:v>33.1</c:v>
                </c:pt>
                <c:pt idx="272">
                  <c:v>34</c:v>
                </c:pt>
                <c:pt idx="273">
                  <c:v>34.299999999999997</c:v>
                </c:pt>
                <c:pt idx="274">
                  <c:v>35.1</c:v>
                </c:pt>
                <c:pt idx="275">
                  <c:v>8.1999999999999993</c:v>
                </c:pt>
                <c:pt idx="276">
                  <c:v>15.7</c:v>
                </c:pt>
                <c:pt idx="277">
                  <c:v>10.5</c:v>
                </c:pt>
                <c:pt idx="278">
                  <c:v>31.6</c:v>
                </c:pt>
                <c:pt idx="279">
                  <c:v>37.9</c:v>
                </c:pt>
                <c:pt idx="280">
                  <c:v>27.3</c:v>
                </c:pt>
                <c:pt idx="281">
                  <c:v>16</c:v>
                </c:pt>
                <c:pt idx="282">
                  <c:v>42.8</c:v>
                </c:pt>
                <c:pt idx="283">
                  <c:v>52.5</c:v>
                </c:pt>
                <c:pt idx="284">
                  <c:v>25.9</c:v>
                </c:pt>
                <c:pt idx="285">
                  <c:v>13.1</c:v>
                </c:pt>
                <c:pt idx="286">
                  <c:v>29.9</c:v>
                </c:pt>
                <c:pt idx="287">
                  <c:v>31.8</c:v>
                </c:pt>
                <c:pt idx="288">
                  <c:v>31.6</c:v>
                </c:pt>
                <c:pt idx="289">
                  <c:v>71.900000000000006</c:v>
                </c:pt>
                <c:pt idx="290">
                  <c:v>23.6</c:v>
                </c:pt>
                <c:pt idx="291">
                  <c:v>31</c:v>
                </c:pt>
                <c:pt idx="292">
                  <c:v>35.200000000000003</c:v>
                </c:pt>
                <c:pt idx="293">
                  <c:v>55.1</c:v>
                </c:pt>
                <c:pt idx="294">
                  <c:v>21.2</c:v>
                </c:pt>
                <c:pt idx="295">
                  <c:v>42.6</c:v>
                </c:pt>
                <c:pt idx="296">
                  <c:v>57.9</c:v>
                </c:pt>
                <c:pt idx="297">
                  <c:v>69.900000000000006</c:v>
                </c:pt>
                <c:pt idx="298">
                  <c:v>11.3</c:v>
                </c:pt>
                <c:pt idx="299">
                  <c:v>20.399999999999999</c:v>
                </c:pt>
                <c:pt idx="300">
                  <c:v>23.2</c:v>
                </c:pt>
                <c:pt idx="301">
                  <c:v>1.6</c:v>
                </c:pt>
                <c:pt idx="302">
                  <c:v>65.7</c:v>
                </c:pt>
                <c:pt idx="303">
                  <c:v>33.9</c:v>
                </c:pt>
                <c:pt idx="304">
                  <c:v>25.4</c:v>
                </c:pt>
                <c:pt idx="305">
                  <c:v>19.899999999999999</c:v>
                </c:pt>
                <c:pt idx="306">
                  <c:v>21.5</c:v>
                </c:pt>
                <c:pt idx="307">
                  <c:v>13.6</c:v>
                </c:pt>
                <c:pt idx="308">
                  <c:v>15.6</c:v>
                </c:pt>
                <c:pt idx="309">
                  <c:v>19.2</c:v>
                </c:pt>
                <c:pt idx="310">
                  <c:v>24.4</c:v>
                </c:pt>
                <c:pt idx="311">
                  <c:v>91</c:v>
                </c:pt>
                <c:pt idx="312">
                  <c:v>19.7</c:v>
                </c:pt>
                <c:pt idx="313">
                  <c:v>29.2</c:v>
                </c:pt>
                <c:pt idx="314">
                  <c:v>30.9</c:v>
                </c:pt>
                <c:pt idx="315">
                  <c:v>44.9</c:v>
                </c:pt>
                <c:pt idx="316">
                  <c:v>46.6</c:v>
                </c:pt>
                <c:pt idx="317">
                  <c:v>63.3</c:v>
                </c:pt>
                <c:pt idx="318">
                  <c:v>14.7</c:v>
                </c:pt>
                <c:pt idx="319">
                  <c:v>18.8</c:v>
                </c:pt>
                <c:pt idx="320">
                  <c:v>22.9</c:v>
                </c:pt>
                <c:pt idx="321">
                  <c:v>27.5</c:v>
                </c:pt>
                <c:pt idx="322">
                  <c:v>28.6</c:v>
                </c:pt>
                <c:pt idx="323">
                  <c:v>29.5</c:v>
                </c:pt>
                <c:pt idx="324">
                  <c:v>29.6</c:v>
                </c:pt>
                <c:pt idx="325">
                  <c:v>22.4</c:v>
                </c:pt>
                <c:pt idx="326">
                  <c:v>24.2</c:v>
                </c:pt>
                <c:pt idx="327">
                  <c:v>8.3000000000000007</c:v>
                </c:pt>
                <c:pt idx="328">
                  <c:v>10.7</c:v>
                </c:pt>
                <c:pt idx="329">
                  <c:v>35.799999999999997</c:v>
                </c:pt>
                <c:pt idx="330">
                  <c:v>26.6</c:v>
                </c:pt>
                <c:pt idx="331">
                  <c:v>35.4</c:v>
                </c:pt>
                <c:pt idx="332">
                  <c:v>38</c:v>
                </c:pt>
                <c:pt idx="333">
                  <c:v>15</c:v>
                </c:pt>
                <c:pt idx="334">
                  <c:v>15.4</c:v>
                </c:pt>
                <c:pt idx="335">
                  <c:v>20.6</c:v>
                </c:pt>
                <c:pt idx="336">
                  <c:v>9.5</c:v>
                </c:pt>
                <c:pt idx="337">
                  <c:v>60.2</c:v>
                </c:pt>
                <c:pt idx="338">
                  <c:v>49.9</c:v>
                </c:pt>
                <c:pt idx="339">
                  <c:v>27.4</c:v>
                </c:pt>
                <c:pt idx="340">
                  <c:v>37.5</c:v>
                </c:pt>
                <c:pt idx="341">
                  <c:v>24.9</c:v>
                </c:pt>
                <c:pt idx="342">
                  <c:v>43.6</c:v>
                </c:pt>
                <c:pt idx="343">
                  <c:v>48.2</c:v>
                </c:pt>
                <c:pt idx="344">
                  <c:v>15</c:v>
                </c:pt>
                <c:pt idx="345">
                  <c:v>23.2</c:v>
                </c:pt>
                <c:pt idx="346">
                  <c:v>43.6</c:v>
                </c:pt>
                <c:pt idx="347">
                  <c:v>55.6</c:v>
                </c:pt>
                <c:pt idx="348">
                  <c:v>19.8</c:v>
                </c:pt>
                <c:pt idx="349">
                  <c:v>45.9</c:v>
                </c:pt>
                <c:pt idx="350">
                  <c:v>66.5</c:v>
                </c:pt>
                <c:pt idx="351">
                  <c:v>33.200000000000003</c:v>
                </c:pt>
                <c:pt idx="352">
                  <c:v>51.9</c:v>
                </c:pt>
                <c:pt idx="353">
                  <c:v>55.9</c:v>
                </c:pt>
                <c:pt idx="354">
                  <c:v>26.6</c:v>
                </c:pt>
                <c:pt idx="355">
                  <c:v>34.200000000000003</c:v>
                </c:pt>
                <c:pt idx="356">
                  <c:v>35.1</c:v>
                </c:pt>
                <c:pt idx="357">
                  <c:v>26.8</c:v>
                </c:pt>
                <c:pt idx="358">
                  <c:v>27.2</c:v>
                </c:pt>
                <c:pt idx="359">
                  <c:v>48.6</c:v>
                </c:pt>
                <c:pt idx="360">
                  <c:v>4.5</c:v>
                </c:pt>
                <c:pt idx="361">
                  <c:v>48.3</c:v>
                </c:pt>
                <c:pt idx="362">
                  <c:v>65.5</c:v>
                </c:pt>
                <c:pt idx="363">
                  <c:v>25.7</c:v>
                </c:pt>
                <c:pt idx="364">
                  <c:v>20.5</c:v>
                </c:pt>
                <c:pt idx="365">
                  <c:v>12.1</c:v>
                </c:pt>
                <c:pt idx="366">
                  <c:v>19</c:v>
                </c:pt>
                <c:pt idx="367">
                  <c:v>29.7</c:v>
                </c:pt>
                <c:pt idx="368">
                  <c:v>20.7</c:v>
                </c:pt>
                <c:pt idx="369">
                  <c:v>21.4</c:v>
                </c:pt>
                <c:pt idx="370">
                  <c:v>56.9</c:v>
                </c:pt>
                <c:pt idx="371">
                  <c:v>103.9</c:v>
                </c:pt>
                <c:pt idx="372">
                  <c:v>61.1</c:v>
                </c:pt>
                <c:pt idx="373">
                  <c:v>30.7</c:v>
                </c:pt>
                <c:pt idx="374">
                  <c:v>23.7</c:v>
                </c:pt>
                <c:pt idx="375">
                  <c:v>37.1</c:v>
                </c:pt>
                <c:pt idx="376">
                  <c:v>39.299999999999997</c:v>
                </c:pt>
                <c:pt idx="377">
                  <c:v>41.5</c:v>
                </c:pt>
                <c:pt idx="378">
                  <c:v>33.299999999999997</c:v>
                </c:pt>
                <c:pt idx="379">
                  <c:v>35.9</c:v>
                </c:pt>
                <c:pt idx="380">
                  <c:v>31.1</c:v>
                </c:pt>
                <c:pt idx="381">
                  <c:v>25.4</c:v>
                </c:pt>
                <c:pt idx="382">
                  <c:v>30.3</c:v>
                </c:pt>
                <c:pt idx="383">
                  <c:v>27.2</c:v>
                </c:pt>
                <c:pt idx="384">
                  <c:v>31.8</c:v>
                </c:pt>
                <c:pt idx="385">
                  <c:v>29.8</c:v>
                </c:pt>
                <c:pt idx="386">
                  <c:v>38.6</c:v>
                </c:pt>
                <c:pt idx="387">
                  <c:v>10.1</c:v>
                </c:pt>
                <c:pt idx="388">
                  <c:v>27.7</c:v>
                </c:pt>
                <c:pt idx="389">
                  <c:v>33.799999999999997</c:v>
                </c:pt>
                <c:pt idx="390">
                  <c:v>35.299999999999997</c:v>
                </c:pt>
                <c:pt idx="391">
                  <c:v>42.5</c:v>
                </c:pt>
                <c:pt idx="392">
                  <c:v>80.5</c:v>
                </c:pt>
                <c:pt idx="393">
                  <c:v>33.200000000000003</c:v>
                </c:pt>
                <c:pt idx="394">
                  <c:v>125.7</c:v>
                </c:pt>
                <c:pt idx="395">
                  <c:v>23</c:v>
                </c:pt>
                <c:pt idx="396">
                  <c:v>37.5</c:v>
                </c:pt>
                <c:pt idx="397">
                  <c:v>28.2</c:v>
                </c:pt>
                <c:pt idx="398">
                  <c:v>37</c:v>
                </c:pt>
                <c:pt idx="399">
                  <c:v>11.8</c:v>
                </c:pt>
                <c:pt idx="400">
                  <c:v>21.3</c:v>
                </c:pt>
                <c:pt idx="401">
                  <c:v>34.4</c:v>
                </c:pt>
                <c:pt idx="402">
                  <c:v>18.8</c:v>
                </c:pt>
                <c:pt idx="403">
                  <c:v>43.5</c:v>
                </c:pt>
                <c:pt idx="404">
                  <c:v>38.4</c:v>
                </c:pt>
                <c:pt idx="405">
                  <c:v>42.4</c:v>
                </c:pt>
                <c:pt idx="406">
                  <c:v>42.8</c:v>
                </c:pt>
                <c:pt idx="407">
                  <c:v>70.2</c:v>
                </c:pt>
                <c:pt idx="408">
                  <c:v>14.7</c:v>
                </c:pt>
                <c:pt idx="409">
                  <c:v>26.1</c:v>
                </c:pt>
                <c:pt idx="410">
                  <c:v>46</c:v>
                </c:pt>
                <c:pt idx="411">
                  <c:v>11.6</c:v>
                </c:pt>
                <c:pt idx="412">
                  <c:v>14.6</c:v>
                </c:pt>
                <c:pt idx="413">
                  <c:v>15.6</c:v>
                </c:pt>
                <c:pt idx="414">
                  <c:v>48.7</c:v>
                </c:pt>
                <c:pt idx="415">
                  <c:v>46.4</c:v>
                </c:pt>
                <c:pt idx="416">
                  <c:v>50.2</c:v>
                </c:pt>
                <c:pt idx="417">
                  <c:v>43.7</c:v>
                </c:pt>
                <c:pt idx="418">
                  <c:v>28.5</c:v>
                </c:pt>
                <c:pt idx="419">
                  <c:v>20.3</c:v>
                </c:pt>
                <c:pt idx="420">
                  <c:v>36</c:v>
                </c:pt>
                <c:pt idx="421">
                  <c:v>42.6</c:v>
                </c:pt>
                <c:pt idx="422">
                  <c:v>28.4</c:v>
                </c:pt>
                <c:pt idx="423">
                  <c:v>20.9</c:v>
                </c:pt>
                <c:pt idx="424">
                  <c:v>51.5</c:v>
                </c:pt>
                <c:pt idx="425">
                  <c:v>13.1</c:v>
                </c:pt>
                <c:pt idx="426">
                  <c:v>26.1</c:v>
                </c:pt>
                <c:pt idx="427">
                  <c:v>43.2</c:v>
                </c:pt>
                <c:pt idx="428">
                  <c:v>30.3</c:v>
                </c:pt>
                <c:pt idx="429">
                  <c:v>40.5</c:v>
                </c:pt>
                <c:pt idx="430">
                  <c:v>52.4</c:v>
                </c:pt>
                <c:pt idx="431">
                  <c:v>43.5</c:v>
                </c:pt>
                <c:pt idx="432">
                  <c:v>95.8</c:v>
                </c:pt>
                <c:pt idx="433">
                  <c:v>38.5</c:v>
                </c:pt>
                <c:pt idx="434">
                  <c:v>48.5</c:v>
                </c:pt>
                <c:pt idx="435">
                  <c:v>19</c:v>
                </c:pt>
                <c:pt idx="436">
                  <c:v>22.2</c:v>
                </c:pt>
                <c:pt idx="437">
                  <c:v>32.4</c:v>
                </c:pt>
                <c:pt idx="438">
                  <c:v>9.1</c:v>
                </c:pt>
                <c:pt idx="439">
                  <c:v>9.4</c:v>
                </c:pt>
                <c:pt idx="440">
                  <c:v>10</c:v>
                </c:pt>
                <c:pt idx="441">
                  <c:v>49.7</c:v>
                </c:pt>
                <c:pt idx="442">
                  <c:v>25</c:v>
                </c:pt>
                <c:pt idx="443">
                  <c:v>26.8</c:v>
                </c:pt>
                <c:pt idx="444">
                  <c:v>26.4</c:v>
                </c:pt>
                <c:pt idx="445">
                  <c:v>32.200000000000003</c:v>
                </c:pt>
                <c:pt idx="446">
                  <c:v>36.200000000000003</c:v>
                </c:pt>
                <c:pt idx="447">
                  <c:v>38</c:v>
                </c:pt>
                <c:pt idx="448">
                  <c:v>22.5</c:v>
                </c:pt>
                <c:pt idx="449">
                  <c:v>26</c:v>
                </c:pt>
                <c:pt idx="450">
                  <c:v>33</c:v>
                </c:pt>
                <c:pt idx="451">
                  <c:v>19.399999999999999</c:v>
                </c:pt>
                <c:pt idx="452">
                  <c:v>27.2</c:v>
                </c:pt>
                <c:pt idx="453">
                  <c:v>49.4</c:v>
                </c:pt>
                <c:pt idx="454">
                  <c:v>63.5</c:v>
                </c:pt>
                <c:pt idx="455">
                  <c:v>21.5</c:v>
                </c:pt>
                <c:pt idx="456">
                  <c:v>16.899999999999999</c:v>
                </c:pt>
                <c:pt idx="457">
                  <c:v>38.6</c:v>
                </c:pt>
                <c:pt idx="458">
                  <c:v>35.700000000000003</c:v>
                </c:pt>
                <c:pt idx="459">
                  <c:v>16.3</c:v>
                </c:pt>
                <c:pt idx="460">
                  <c:v>22.5</c:v>
                </c:pt>
                <c:pt idx="461">
                  <c:v>31.2</c:v>
                </c:pt>
                <c:pt idx="462">
                  <c:v>34.6</c:v>
                </c:pt>
                <c:pt idx="463">
                  <c:v>45.5</c:v>
                </c:pt>
                <c:pt idx="464">
                  <c:v>47.1</c:v>
                </c:pt>
                <c:pt idx="465">
                  <c:v>22.3</c:v>
                </c:pt>
                <c:pt idx="466">
                  <c:v>25</c:v>
                </c:pt>
                <c:pt idx="467">
                  <c:v>26.2</c:v>
                </c:pt>
                <c:pt idx="468">
                  <c:v>30</c:v>
                </c:pt>
                <c:pt idx="469">
                  <c:v>20.3</c:v>
                </c:pt>
                <c:pt idx="470">
                  <c:v>20.9</c:v>
                </c:pt>
                <c:pt idx="471">
                  <c:v>22.3</c:v>
                </c:pt>
                <c:pt idx="472">
                  <c:v>22.5</c:v>
                </c:pt>
                <c:pt idx="473">
                  <c:v>24.7</c:v>
                </c:pt>
                <c:pt idx="474">
                  <c:v>28.3</c:v>
                </c:pt>
                <c:pt idx="475">
                  <c:v>31.4</c:v>
                </c:pt>
                <c:pt idx="476">
                  <c:v>33.5</c:v>
                </c:pt>
                <c:pt idx="477">
                  <c:v>44.4</c:v>
                </c:pt>
                <c:pt idx="478">
                  <c:v>10.3</c:v>
                </c:pt>
                <c:pt idx="479">
                  <c:v>10.5</c:v>
                </c:pt>
                <c:pt idx="480">
                  <c:v>11</c:v>
                </c:pt>
                <c:pt idx="481">
                  <c:v>11.1</c:v>
                </c:pt>
                <c:pt idx="482">
                  <c:v>13.6</c:v>
                </c:pt>
                <c:pt idx="483">
                  <c:v>26.3</c:v>
                </c:pt>
                <c:pt idx="484">
                  <c:v>18</c:v>
                </c:pt>
                <c:pt idx="485">
                  <c:v>12.3</c:v>
                </c:pt>
                <c:pt idx="486">
                  <c:v>26.7</c:v>
                </c:pt>
                <c:pt idx="487">
                  <c:v>29.1</c:v>
                </c:pt>
                <c:pt idx="488">
                  <c:v>31.7</c:v>
                </c:pt>
                <c:pt idx="489">
                  <c:v>38.9</c:v>
                </c:pt>
                <c:pt idx="490">
                  <c:v>9.6999999999999993</c:v>
                </c:pt>
                <c:pt idx="491">
                  <c:v>10.5</c:v>
                </c:pt>
                <c:pt idx="492">
                  <c:v>10.9</c:v>
                </c:pt>
                <c:pt idx="493">
                  <c:v>22.3</c:v>
                </c:pt>
                <c:pt idx="494">
                  <c:v>16.3</c:v>
                </c:pt>
                <c:pt idx="495">
                  <c:v>23.3</c:v>
                </c:pt>
                <c:pt idx="496">
                  <c:v>3.8</c:v>
                </c:pt>
                <c:pt idx="497">
                  <c:v>37.1</c:v>
                </c:pt>
                <c:pt idx="498">
                  <c:v>35.799999999999997</c:v>
                </c:pt>
                <c:pt idx="499">
                  <c:v>29.1</c:v>
                </c:pt>
                <c:pt idx="500">
                  <c:v>33.5</c:v>
                </c:pt>
                <c:pt idx="501">
                  <c:v>36.1</c:v>
                </c:pt>
                <c:pt idx="502">
                  <c:v>37.6</c:v>
                </c:pt>
                <c:pt idx="503">
                  <c:v>16</c:v>
                </c:pt>
                <c:pt idx="504">
                  <c:v>10.199999999999999</c:v>
                </c:pt>
                <c:pt idx="505">
                  <c:v>34.5</c:v>
                </c:pt>
                <c:pt idx="506">
                  <c:v>35.299999999999997</c:v>
                </c:pt>
                <c:pt idx="507">
                  <c:v>18.100000000000001</c:v>
                </c:pt>
                <c:pt idx="508">
                  <c:v>28.9</c:v>
                </c:pt>
                <c:pt idx="509">
                  <c:v>49.3</c:v>
                </c:pt>
                <c:pt idx="510">
                  <c:v>47.6</c:v>
                </c:pt>
                <c:pt idx="511">
                  <c:v>32</c:v>
                </c:pt>
                <c:pt idx="512">
                  <c:v>17.5</c:v>
                </c:pt>
                <c:pt idx="513">
                  <c:v>30.5</c:v>
                </c:pt>
                <c:pt idx="514">
                  <c:v>29.4</c:v>
                </c:pt>
                <c:pt idx="515">
                  <c:v>39.200000000000003</c:v>
                </c:pt>
                <c:pt idx="516">
                  <c:v>4.4000000000000004</c:v>
                </c:pt>
                <c:pt idx="517">
                  <c:v>23.5</c:v>
                </c:pt>
                <c:pt idx="518">
                  <c:v>43.3</c:v>
                </c:pt>
                <c:pt idx="519">
                  <c:v>26</c:v>
                </c:pt>
                <c:pt idx="520">
                  <c:v>28.3</c:v>
                </c:pt>
                <c:pt idx="521">
                  <c:v>53.1</c:v>
                </c:pt>
                <c:pt idx="522">
                  <c:v>38.700000000000003</c:v>
                </c:pt>
                <c:pt idx="523">
                  <c:v>38.799999999999997</c:v>
                </c:pt>
                <c:pt idx="524">
                  <c:v>39.4</c:v>
                </c:pt>
                <c:pt idx="525">
                  <c:v>42.7</c:v>
                </c:pt>
                <c:pt idx="526">
                  <c:v>19</c:v>
                </c:pt>
                <c:pt idx="527">
                  <c:v>39.4</c:v>
                </c:pt>
                <c:pt idx="528">
                  <c:v>78.599999999999994</c:v>
                </c:pt>
                <c:pt idx="529">
                  <c:v>21.9</c:v>
                </c:pt>
                <c:pt idx="530">
                  <c:v>58</c:v>
                </c:pt>
                <c:pt idx="531">
                  <c:v>14.6</c:v>
                </c:pt>
                <c:pt idx="532">
                  <c:v>87.3</c:v>
                </c:pt>
                <c:pt idx="533">
                  <c:v>56</c:v>
                </c:pt>
                <c:pt idx="534">
                  <c:v>96.6</c:v>
                </c:pt>
                <c:pt idx="535">
                  <c:v>15.7</c:v>
                </c:pt>
                <c:pt idx="536">
                  <c:v>21</c:v>
                </c:pt>
                <c:pt idx="537">
                  <c:v>50.2</c:v>
                </c:pt>
                <c:pt idx="538">
                  <c:v>62</c:v>
                </c:pt>
                <c:pt idx="539">
                  <c:v>89.8</c:v>
                </c:pt>
                <c:pt idx="540">
                  <c:v>9.8000000000000007</c:v>
                </c:pt>
                <c:pt idx="541">
                  <c:v>25</c:v>
                </c:pt>
                <c:pt idx="542">
                  <c:v>27.5</c:v>
                </c:pt>
                <c:pt idx="543">
                  <c:v>32.6</c:v>
                </c:pt>
                <c:pt idx="544">
                  <c:v>38.4</c:v>
                </c:pt>
                <c:pt idx="545">
                  <c:v>45.3</c:v>
                </c:pt>
                <c:pt idx="546">
                  <c:v>26.5</c:v>
                </c:pt>
                <c:pt idx="547">
                  <c:v>28.7</c:v>
                </c:pt>
                <c:pt idx="548">
                  <c:v>31.1</c:v>
                </c:pt>
                <c:pt idx="549">
                  <c:v>34.6</c:v>
                </c:pt>
                <c:pt idx="550">
                  <c:v>17.600000000000001</c:v>
                </c:pt>
                <c:pt idx="551">
                  <c:v>20.3</c:v>
                </c:pt>
                <c:pt idx="552">
                  <c:v>22.8</c:v>
                </c:pt>
                <c:pt idx="553">
                  <c:v>23.7</c:v>
                </c:pt>
                <c:pt idx="554">
                  <c:v>55</c:v>
                </c:pt>
                <c:pt idx="555">
                  <c:v>26.1</c:v>
                </c:pt>
                <c:pt idx="556">
                  <c:v>65</c:v>
                </c:pt>
                <c:pt idx="557">
                  <c:v>15.3</c:v>
                </c:pt>
                <c:pt idx="558">
                  <c:v>99</c:v>
                </c:pt>
                <c:pt idx="559">
                  <c:v>59.8</c:v>
                </c:pt>
                <c:pt idx="560">
                  <c:v>80.400000000000006</c:v>
                </c:pt>
                <c:pt idx="561">
                  <c:v>39.200000000000003</c:v>
                </c:pt>
                <c:pt idx="562">
                  <c:v>55.4</c:v>
                </c:pt>
                <c:pt idx="563">
                  <c:v>33.9</c:v>
                </c:pt>
                <c:pt idx="564">
                  <c:v>21.4</c:v>
                </c:pt>
                <c:pt idx="565">
                  <c:v>46</c:v>
                </c:pt>
                <c:pt idx="566">
                  <c:v>5.6</c:v>
                </c:pt>
                <c:pt idx="567">
                  <c:v>56.3</c:v>
                </c:pt>
                <c:pt idx="568">
                  <c:v>35.6</c:v>
                </c:pt>
                <c:pt idx="569">
                  <c:v>21.1</c:v>
                </c:pt>
                <c:pt idx="570">
                  <c:v>24</c:v>
                </c:pt>
                <c:pt idx="571">
                  <c:v>66.2</c:v>
                </c:pt>
                <c:pt idx="572">
                  <c:v>30.2</c:v>
                </c:pt>
                <c:pt idx="573">
                  <c:v>8.4</c:v>
                </c:pt>
                <c:pt idx="574">
                  <c:v>49.2</c:v>
                </c:pt>
                <c:pt idx="575">
                  <c:v>112</c:v>
                </c:pt>
                <c:pt idx="576">
                  <c:v>44.1</c:v>
                </c:pt>
                <c:pt idx="577">
                  <c:v>41.9</c:v>
                </c:pt>
                <c:pt idx="578">
                  <c:v>27.2</c:v>
                </c:pt>
                <c:pt idx="579">
                  <c:v>40</c:v>
                </c:pt>
                <c:pt idx="580">
                  <c:v>5.8</c:v>
                </c:pt>
                <c:pt idx="581">
                  <c:v>13.1</c:v>
                </c:pt>
                <c:pt idx="582">
                  <c:v>15.1</c:v>
                </c:pt>
                <c:pt idx="583">
                  <c:v>27.3</c:v>
                </c:pt>
                <c:pt idx="584">
                  <c:v>70</c:v>
                </c:pt>
                <c:pt idx="585">
                  <c:v>40.799999999999997</c:v>
                </c:pt>
                <c:pt idx="586">
                  <c:v>55.3</c:v>
                </c:pt>
                <c:pt idx="587">
                  <c:v>87.8</c:v>
                </c:pt>
                <c:pt idx="588">
                  <c:v>14</c:v>
                </c:pt>
                <c:pt idx="589">
                  <c:v>14</c:v>
                </c:pt>
                <c:pt idx="590">
                  <c:v>25.8</c:v>
                </c:pt>
                <c:pt idx="591">
                  <c:v>9.4</c:v>
                </c:pt>
                <c:pt idx="592">
                  <c:v>14.7</c:v>
                </c:pt>
                <c:pt idx="593">
                  <c:v>41</c:v>
                </c:pt>
                <c:pt idx="594">
                  <c:v>88.9</c:v>
                </c:pt>
                <c:pt idx="595">
                  <c:v>36.700000000000003</c:v>
                </c:pt>
                <c:pt idx="596">
                  <c:v>59.7</c:v>
                </c:pt>
                <c:pt idx="597">
                  <c:v>68.8</c:v>
                </c:pt>
                <c:pt idx="598">
                  <c:v>43.9</c:v>
                </c:pt>
                <c:pt idx="599">
                  <c:v>18.399999999999999</c:v>
                </c:pt>
                <c:pt idx="600">
                  <c:v>60.4</c:v>
                </c:pt>
                <c:pt idx="601">
                  <c:v>71.7</c:v>
                </c:pt>
                <c:pt idx="602">
                  <c:v>59.9</c:v>
                </c:pt>
                <c:pt idx="603">
                  <c:v>78.7</c:v>
                </c:pt>
                <c:pt idx="604">
                  <c:v>49.4</c:v>
                </c:pt>
                <c:pt idx="605">
                  <c:v>15.8</c:v>
                </c:pt>
                <c:pt idx="606">
                  <c:v>6.7</c:v>
                </c:pt>
                <c:pt idx="607">
                  <c:v>36.200000000000003</c:v>
                </c:pt>
                <c:pt idx="608">
                  <c:v>11.9</c:v>
                </c:pt>
                <c:pt idx="609">
                  <c:v>20.7</c:v>
                </c:pt>
                <c:pt idx="610">
                  <c:v>28.9</c:v>
                </c:pt>
                <c:pt idx="611">
                  <c:v>30</c:v>
                </c:pt>
                <c:pt idx="612">
                  <c:v>18.2</c:v>
                </c:pt>
                <c:pt idx="613">
                  <c:v>73.5</c:v>
                </c:pt>
                <c:pt idx="614">
                  <c:v>22.9</c:v>
                </c:pt>
                <c:pt idx="615">
                  <c:v>36.1</c:v>
                </c:pt>
                <c:pt idx="616">
                  <c:v>24.3</c:v>
                </c:pt>
                <c:pt idx="617">
                  <c:v>14.8</c:v>
                </c:pt>
                <c:pt idx="618">
                  <c:v>40.799999999999997</c:v>
                </c:pt>
                <c:pt idx="619">
                  <c:v>11.3</c:v>
                </c:pt>
                <c:pt idx="620">
                  <c:v>27.8</c:v>
                </c:pt>
                <c:pt idx="621">
                  <c:v>106.9</c:v>
                </c:pt>
                <c:pt idx="622">
                  <c:v>53.6</c:v>
                </c:pt>
                <c:pt idx="623">
                  <c:v>12.7</c:v>
                </c:pt>
                <c:pt idx="624">
                  <c:v>0.1</c:v>
                </c:pt>
                <c:pt idx="625">
                  <c:v>44</c:v>
                </c:pt>
                <c:pt idx="626">
                  <c:v>96.2</c:v>
                </c:pt>
                <c:pt idx="627">
                  <c:v>46.5</c:v>
                </c:pt>
                <c:pt idx="628">
                  <c:v>30.4</c:v>
                </c:pt>
                <c:pt idx="629">
                  <c:v>29.9</c:v>
                </c:pt>
                <c:pt idx="630">
                  <c:v>40.5</c:v>
                </c:pt>
                <c:pt idx="631">
                  <c:v>49.7</c:v>
                </c:pt>
                <c:pt idx="632">
                  <c:v>42.7</c:v>
                </c:pt>
                <c:pt idx="633">
                  <c:v>14.4</c:v>
                </c:pt>
                <c:pt idx="634">
                  <c:v>22</c:v>
                </c:pt>
                <c:pt idx="635">
                  <c:v>13.2</c:v>
                </c:pt>
                <c:pt idx="636">
                  <c:v>23.6</c:v>
                </c:pt>
                <c:pt idx="637">
                  <c:v>29.6</c:v>
                </c:pt>
                <c:pt idx="638">
                  <c:v>36.299999999999997</c:v>
                </c:pt>
                <c:pt idx="639">
                  <c:v>14.4</c:v>
                </c:pt>
                <c:pt idx="640">
                  <c:v>21.8</c:v>
                </c:pt>
                <c:pt idx="641">
                  <c:v>35.200000000000003</c:v>
                </c:pt>
                <c:pt idx="642">
                  <c:v>30.2</c:v>
                </c:pt>
                <c:pt idx="643">
                  <c:v>11</c:v>
                </c:pt>
                <c:pt idx="644">
                  <c:v>45.2</c:v>
                </c:pt>
                <c:pt idx="645">
                  <c:v>20.9</c:v>
                </c:pt>
                <c:pt idx="646">
                  <c:v>31.1</c:v>
                </c:pt>
                <c:pt idx="647">
                  <c:v>41.8</c:v>
                </c:pt>
                <c:pt idx="648">
                  <c:v>32.5</c:v>
                </c:pt>
                <c:pt idx="649">
                  <c:v>72.599999999999994</c:v>
                </c:pt>
                <c:pt idx="650">
                  <c:v>75</c:v>
                </c:pt>
                <c:pt idx="651">
                  <c:v>53.5</c:v>
                </c:pt>
                <c:pt idx="652">
                  <c:v>32.1</c:v>
                </c:pt>
                <c:pt idx="653">
                  <c:v>51.4</c:v>
                </c:pt>
                <c:pt idx="654">
                  <c:v>27.9</c:v>
                </c:pt>
                <c:pt idx="655">
                  <c:v>4</c:v>
                </c:pt>
                <c:pt idx="656">
                  <c:v>0.7</c:v>
                </c:pt>
                <c:pt idx="657">
                  <c:v>83.3</c:v>
                </c:pt>
                <c:pt idx="658">
                  <c:v>29.1</c:v>
                </c:pt>
                <c:pt idx="659">
                  <c:v>22.9</c:v>
                </c:pt>
                <c:pt idx="660">
                  <c:v>12.4</c:v>
                </c:pt>
                <c:pt idx="661">
                  <c:v>28.2</c:v>
                </c:pt>
                <c:pt idx="662">
                  <c:v>31</c:v>
                </c:pt>
                <c:pt idx="663">
                  <c:v>16.399999999999999</c:v>
                </c:pt>
                <c:pt idx="664">
                  <c:v>8.9</c:v>
                </c:pt>
                <c:pt idx="665">
                  <c:v>66.8</c:v>
                </c:pt>
                <c:pt idx="666">
                  <c:v>7.7</c:v>
                </c:pt>
                <c:pt idx="667">
                  <c:v>14.3</c:v>
                </c:pt>
                <c:pt idx="668">
                  <c:v>36.4</c:v>
                </c:pt>
                <c:pt idx="669">
                  <c:v>78</c:v>
                </c:pt>
                <c:pt idx="670">
                  <c:v>45.8</c:v>
                </c:pt>
                <c:pt idx="671">
                  <c:v>29.5</c:v>
                </c:pt>
                <c:pt idx="672">
                  <c:v>4.3</c:v>
                </c:pt>
                <c:pt idx="673">
                  <c:v>59.6</c:v>
                </c:pt>
                <c:pt idx="674">
                  <c:v>33.299999999999997</c:v>
                </c:pt>
                <c:pt idx="675">
                  <c:v>1.9</c:v>
                </c:pt>
                <c:pt idx="676">
                  <c:v>31.8</c:v>
                </c:pt>
                <c:pt idx="677">
                  <c:v>90</c:v>
                </c:pt>
                <c:pt idx="678">
                  <c:v>55</c:v>
                </c:pt>
                <c:pt idx="679">
                  <c:v>41.5</c:v>
                </c:pt>
                <c:pt idx="680">
                  <c:v>46</c:v>
                </c:pt>
                <c:pt idx="681">
                  <c:v>25.9</c:v>
                </c:pt>
                <c:pt idx="682">
                  <c:v>28.1</c:v>
                </c:pt>
                <c:pt idx="683">
                  <c:v>39.9</c:v>
                </c:pt>
                <c:pt idx="684">
                  <c:v>63.8</c:v>
                </c:pt>
                <c:pt idx="685">
                  <c:v>29.7</c:v>
                </c:pt>
                <c:pt idx="686">
                  <c:v>42</c:v>
                </c:pt>
                <c:pt idx="687">
                  <c:v>28.5</c:v>
                </c:pt>
                <c:pt idx="688">
                  <c:v>3.2</c:v>
                </c:pt>
                <c:pt idx="689">
                  <c:v>50</c:v>
                </c:pt>
                <c:pt idx="690">
                  <c:v>12.8</c:v>
                </c:pt>
                <c:pt idx="691">
                  <c:v>40</c:v>
                </c:pt>
                <c:pt idx="692">
                  <c:v>27</c:v>
                </c:pt>
                <c:pt idx="693">
                  <c:v>14.2</c:v>
                </c:pt>
                <c:pt idx="694">
                  <c:v>24.7</c:v>
                </c:pt>
                <c:pt idx="695">
                  <c:v>17.7</c:v>
                </c:pt>
                <c:pt idx="696">
                  <c:v>22</c:v>
                </c:pt>
                <c:pt idx="697">
                  <c:v>77.3</c:v>
                </c:pt>
                <c:pt idx="698">
                  <c:v>45.7</c:v>
                </c:pt>
                <c:pt idx="699">
                  <c:v>75.400000000000006</c:v>
                </c:pt>
                <c:pt idx="700">
                  <c:v>26.5</c:v>
                </c:pt>
                <c:pt idx="701">
                  <c:v>27.4</c:v>
                </c:pt>
                <c:pt idx="702">
                  <c:v>25.9</c:v>
                </c:pt>
                <c:pt idx="703">
                  <c:v>49.7</c:v>
                </c:pt>
                <c:pt idx="704">
                  <c:v>62.7</c:v>
                </c:pt>
                <c:pt idx="705">
                  <c:v>34.1</c:v>
                </c:pt>
                <c:pt idx="706">
                  <c:v>29.4</c:v>
                </c:pt>
                <c:pt idx="707">
                  <c:v>5.3</c:v>
                </c:pt>
                <c:pt idx="708">
                  <c:v>26.9</c:v>
                </c:pt>
                <c:pt idx="709">
                  <c:v>25.4</c:v>
                </c:pt>
                <c:pt idx="710">
                  <c:v>6.3</c:v>
                </c:pt>
                <c:pt idx="711">
                  <c:v>68.7</c:v>
                </c:pt>
                <c:pt idx="712">
                  <c:v>31.7</c:v>
                </c:pt>
                <c:pt idx="713">
                  <c:v>38.5</c:v>
                </c:pt>
                <c:pt idx="714">
                  <c:v>56.8</c:v>
                </c:pt>
                <c:pt idx="715">
                  <c:v>29.4</c:v>
                </c:pt>
                <c:pt idx="716">
                  <c:v>59.5</c:v>
                </c:pt>
                <c:pt idx="717">
                  <c:v>31.3</c:v>
                </c:pt>
                <c:pt idx="718">
                  <c:v>43.8</c:v>
                </c:pt>
                <c:pt idx="719">
                  <c:v>59.4</c:v>
                </c:pt>
                <c:pt idx="720">
                  <c:v>5.4</c:v>
                </c:pt>
                <c:pt idx="721">
                  <c:v>27.6</c:v>
                </c:pt>
                <c:pt idx="722">
                  <c:v>20.2</c:v>
                </c:pt>
                <c:pt idx="723">
                  <c:v>12.4</c:v>
                </c:pt>
                <c:pt idx="724">
                  <c:v>30.8</c:v>
                </c:pt>
                <c:pt idx="725">
                  <c:v>19.2</c:v>
                </c:pt>
                <c:pt idx="726">
                  <c:v>83.9</c:v>
                </c:pt>
                <c:pt idx="727">
                  <c:v>113</c:v>
                </c:pt>
                <c:pt idx="728">
                  <c:v>44.6</c:v>
                </c:pt>
                <c:pt idx="729">
                  <c:v>38.9</c:v>
                </c:pt>
                <c:pt idx="730">
                  <c:v>39.799999999999997</c:v>
                </c:pt>
                <c:pt idx="731">
                  <c:v>43.4</c:v>
                </c:pt>
                <c:pt idx="732">
                  <c:v>80</c:v>
                </c:pt>
                <c:pt idx="733">
                  <c:v>68.599999999999994</c:v>
                </c:pt>
                <c:pt idx="734">
                  <c:v>32</c:v>
                </c:pt>
                <c:pt idx="735">
                  <c:v>43</c:v>
                </c:pt>
                <c:pt idx="736">
                  <c:v>51.1</c:v>
                </c:pt>
                <c:pt idx="737">
                  <c:v>80.900000000000006</c:v>
                </c:pt>
                <c:pt idx="738">
                  <c:v>92</c:v>
                </c:pt>
                <c:pt idx="739">
                  <c:v>49.6</c:v>
                </c:pt>
                <c:pt idx="740">
                  <c:v>55.9</c:v>
                </c:pt>
                <c:pt idx="741">
                  <c:v>80</c:v>
                </c:pt>
                <c:pt idx="742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3-42BC-8C95-192EE1E0EEC9}"/>
            </c:ext>
          </c:extLst>
        </c:ser>
        <c:ser>
          <c:idx val="1"/>
          <c:order val="1"/>
          <c:tx>
            <c:strRef>
              <c:f>'Regression Origin'!$D$2</c:f>
              <c:strCache>
                <c:ptCount val="1"/>
                <c:pt idx="0">
                  <c:v>OriginCODE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'Regression Origin'!$B$3:$B$745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'Regression Origin'!$D$3:$D$745</c:f>
              <c:numCache>
                <c:formatCode>General</c:formatCode>
                <c:ptCount val="7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43-42BC-8C95-192EE1E0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513887"/>
        <c:axId val="1106512223"/>
      </c:scatterChart>
      <c:valAx>
        <c:axId val="1106513887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2223"/>
        <c:crosses val="autoZero"/>
        <c:crossBetween val="midCat"/>
      </c:valAx>
      <c:valAx>
        <c:axId val="1106512223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Used car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brand'!$C$2</c:f>
              <c:strCache>
                <c:ptCount val="1"/>
                <c:pt idx="0">
                  <c:v>Mileage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brand'!$B$3:$B$745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'Regression brand'!$C$3:$C$745</c:f>
              <c:numCache>
                <c:formatCode>0.0</c:formatCode>
                <c:ptCount val="743"/>
                <c:pt idx="0">
                  <c:v>45.5</c:v>
                </c:pt>
                <c:pt idx="1">
                  <c:v>80</c:v>
                </c:pt>
                <c:pt idx="2">
                  <c:v>114</c:v>
                </c:pt>
                <c:pt idx="3">
                  <c:v>75.900000000000006</c:v>
                </c:pt>
                <c:pt idx="4">
                  <c:v>46.7</c:v>
                </c:pt>
                <c:pt idx="5">
                  <c:v>47.5</c:v>
                </c:pt>
                <c:pt idx="6">
                  <c:v>17.8</c:v>
                </c:pt>
                <c:pt idx="7">
                  <c:v>48.2</c:v>
                </c:pt>
                <c:pt idx="8">
                  <c:v>31.4</c:v>
                </c:pt>
                <c:pt idx="9">
                  <c:v>26.1</c:v>
                </c:pt>
                <c:pt idx="10">
                  <c:v>12.9</c:v>
                </c:pt>
                <c:pt idx="11">
                  <c:v>26.7</c:v>
                </c:pt>
                <c:pt idx="12">
                  <c:v>41</c:v>
                </c:pt>
                <c:pt idx="13">
                  <c:v>43</c:v>
                </c:pt>
                <c:pt idx="14">
                  <c:v>43.8</c:v>
                </c:pt>
                <c:pt idx="15">
                  <c:v>17.899999999999999</c:v>
                </c:pt>
                <c:pt idx="16">
                  <c:v>42.4</c:v>
                </c:pt>
                <c:pt idx="17">
                  <c:v>14.8</c:v>
                </c:pt>
                <c:pt idx="18">
                  <c:v>11.7</c:v>
                </c:pt>
                <c:pt idx="19">
                  <c:v>35.4</c:v>
                </c:pt>
                <c:pt idx="20">
                  <c:v>50.4</c:v>
                </c:pt>
                <c:pt idx="21">
                  <c:v>55.5</c:v>
                </c:pt>
                <c:pt idx="22">
                  <c:v>52.1</c:v>
                </c:pt>
                <c:pt idx="23">
                  <c:v>38.700000000000003</c:v>
                </c:pt>
                <c:pt idx="24">
                  <c:v>35.299999999999997</c:v>
                </c:pt>
                <c:pt idx="25">
                  <c:v>12.2</c:v>
                </c:pt>
                <c:pt idx="26">
                  <c:v>62</c:v>
                </c:pt>
                <c:pt idx="27">
                  <c:v>47.2</c:v>
                </c:pt>
                <c:pt idx="28">
                  <c:v>14</c:v>
                </c:pt>
                <c:pt idx="29">
                  <c:v>23.2</c:v>
                </c:pt>
                <c:pt idx="30">
                  <c:v>28.4</c:v>
                </c:pt>
                <c:pt idx="31">
                  <c:v>36.700000000000003</c:v>
                </c:pt>
                <c:pt idx="32">
                  <c:v>49.8</c:v>
                </c:pt>
                <c:pt idx="33">
                  <c:v>8.8000000000000007</c:v>
                </c:pt>
                <c:pt idx="34">
                  <c:v>33.299999999999997</c:v>
                </c:pt>
                <c:pt idx="35">
                  <c:v>35.9</c:v>
                </c:pt>
                <c:pt idx="36">
                  <c:v>49.9</c:v>
                </c:pt>
                <c:pt idx="37">
                  <c:v>23.7</c:v>
                </c:pt>
                <c:pt idx="38">
                  <c:v>29.8</c:v>
                </c:pt>
                <c:pt idx="39">
                  <c:v>33</c:v>
                </c:pt>
                <c:pt idx="40">
                  <c:v>38.6</c:v>
                </c:pt>
                <c:pt idx="41">
                  <c:v>12.9</c:v>
                </c:pt>
                <c:pt idx="42">
                  <c:v>24.6</c:v>
                </c:pt>
                <c:pt idx="43">
                  <c:v>19.3</c:v>
                </c:pt>
                <c:pt idx="44">
                  <c:v>62.7</c:v>
                </c:pt>
                <c:pt idx="45">
                  <c:v>23.1</c:v>
                </c:pt>
                <c:pt idx="46">
                  <c:v>15.1</c:v>
                </c:pt>
                <c:pt idx="47">
                  <c:v>21.6</c:v>
                </c:pt>
                <c:pt idx="48">
                  <c:v>48.8</c:v>
                </c:pt>
                <c:pt idx="49">
                  <c:v>15.6</c:v>
                </c:pt>
                <c:pt idx="50">
                  <c:v>120</c:v>
                </c:pt>
                <c:pt idx="51">
                  <c:v>41.3</c:v>
                </c:pt>
                <c:pt idx="52">
                  <c:v>30.8</c:v>
                </c:pt>
                <c:pt idx="53">
                  <c:v>4.0999999999999996</c:v>
                </c:pt>
                <c:pt idx="54">
                  <c:v>109.7</c:v>
                </c:pt>
                <c:pt idx="55">
                  <c:v>27.8</c:v>
                </c:pt>
                <c:pt idx="56">
                  <c:v>33.1</c:v>
                </c:pt>
                <c:pt idx="57">
                  <c:v>26.9</c:v>
                </c:pt>
                <c:pt idx="58">
                  <c:v>10.7</c:v>
                </c:pt>
                <c:pt idx="59">
                  <c:v>2.8</c:v>
                </c:pt>
                <c:pt idx="60">
                  <c:v>20</c:v>
                </c:pt>
                <c:pt idx="61">
                  <c:v>34.6</c:v>
                </c:pt>
                <c:pt idx="62">
                  <c:v>69.2</c:v>
                </c:pt>
                <c:pt idx="63">
                  <c:v>53.1</c:v>
                </c:pt>
                <c:pt idx="64">
                  <c:v>35.799999999999997</c:v>
                </c:pt>
                <c:pt idx="65">
                  <c:v>20.100000000000001</c:v>
                </c:pt>
                <c:pt idx="66">
                  <c:v>58.3</c:v>
                </c:pt>
                <c:pt idx="67">
                  <c:v>33.700000000000003</c:v>
                </c:pt>
                <c:pt idx="68">
                  <c:v>20.6</c:v>
                </c:pt>
                <c:pt idx="69">
                  <c:v>144.19999999999999</c:v>
                </c:pt>
                <c:pt idx="70">
                  <c:v>38.4</c:v>
                </c:pt>
                <c:pt idx="71">
                  <c:v>44.3</c:v>
                </c:pt>
                <c:pt idx="72">
                  <c:v>45</c:v>
                </c:pt>
                <c:pt idx="73">
                  <c:v>47.1</c:v>
                </c:pt>
                <c:pt idx="74">
                  <c:v>28.7</c:v>
                </c:pt>
                <c:pt idx="75">
                  <c:v>48.7</c:v>
                </c:pt>
                <c:pt idx="76">
                  <c:v>37.6</c:v>
                </c:pt>
                <c:pt idx="77">
                  <c:v>55.7</c:v>
                </c:pt>
                <c:pt idx="78">
                  <c:v>39.700000000000003</c:v>
                </c:pt>
                <c:pt idx="79">
                  <c:v>35.200000000000003</c:v>
                </c:pt>
                <c:pt idx="80">
                  <c:v>18.100000000000001</c:v>
                </c:pt>
                <c:pt idx="81">
                  <c:v>32.5</c:v>
                </c:pt>
                <c:pt idx="82">
                  <c:v>40</c:v>
                </c:pt>
                <c:pt idx="83">
                  <c:v>22</c:v>
                </c:pt>
                <c:pt idx="84">
                  <c:v>20</c:v>
                </c:pt>
                <c:pt idx="85">
                  <c:v>20.6</c:v>
                </c:pt>
                <c:pt idx="86">
                  <c:v>68.900000000000006</c:v>
                </c:pt>
                <c:pt idx="87">
                  <c:v>27</c:v>
                </c:pt>
                <c:pt idx="88">
                  <c:v>26.7</c:v>
                </c:pt>
                <c:pt idx="89">
                  <c:v>34.9</c:v>
                </c:pt>
                <c:pt idx="90">
                  <c:v>19.2</c:v>
                </c:pt>
                <c:pt idx="91">
                  <c:v>20.5</c:v>
                </c:pt>
                <c:pt idx="92">
                  <c:v>58</c:v>
                </c:pt>
                <c:pt idx="93">
                  <c:v>10.3</c:v>
                </c:pt>
                <c:pt idx="94">
                  <c:v>14.9</c:v>
                </c:pt>
                <c:pt idx="95">
                  <c:v>16.100000000000001</c:v>
                </c:pt>
                <c:pt idx="96">
                  <c:v>31</c:v>
                </c:pt>
                <c:pt idx="97">
                  <c:v>12.6</c:v>
                </c:pt>
                <c:pt idx="98">
                  <c:v>53.2</c:v>
                </c:pt>
                <c:pt idx="99">
                  <c:v>95.3</c:v>
                </c:pt>
                <c:pt idx="100">
                  <c:v>34.6</c:v>
                </c:pt>
                <c:pt idx="101">
                  <c:v>22.4</c:v>
                </c:pt>
                <c:pt idx="102">
                  <c:v>47.6</c:v>
                </c:pt>
                <c:pt idx="103">
                  <c:v>54</c:v>
                </c:pt>
                <c:pt idx="104">
                  <c:v>31.5</c:v>
                </c:pt>
                <c:pt idx="105">
                  <c:v>39.799999999999997</c:v>
                </c:pt>
                <c:pt idx="106">
                  <c:v>6.9</c:v>
                </c:pt>
                <c:pt idx="107">
                  <c:v>53.5</c:v>
                </c:pt>
                <c:pt idx="108">
                  <c:v>43.8</c:v>
                </c:pt>
                <c:pt idx="109">
                  <c:v>42.6</c:v>
                </c:pt>
                <c:pt idx="110">
                  <c:v>43.2</c:v>
                </c:pt>
                <c:pt idx="111">
                  <c:v>38.200000000000003</c:v>
                </c:pt>
                <c:pt idx="112">
                  <c:v>39.200000000000003</c:v>
                </c:pt>
                <c:pt idx="113">
                  <c:v>24.6</c:v>
                </c:pt>
                <c:pt idx="114">
                  <c:v>27.1</c:v>
                </c:pt>
                <c:pt idx="115">
                  <c:v>56.4</c:v>
                </c:pt>
                <c:pt idx="116">
                  <c:v>17.2</c:v>
                </c:pt>
                <c:pt idx="117">
                  <c:v>38.4</c:v>
                </c:pt>
                <c:pt idx="118">
                  <c:v>38.9</c:v>
                </c:pt>
                <c:pt idx="119">
                  <c:v>35.1</c:v>
                </c:pt>
                <c:pt idx="120">
                  <c:v>45.3</c:v>
                </c:pt>
                <c:pt idx="121">
                  <c:v>89</c:v>
                </c:pt>
                <c:pt idx="122">
                  <c:v>16.899999999999999</c:v>
                </c:pt>
                <c:pt idx="123">
                  <c:v>19.8</c:v>
                </c:pt>
                <c:pt idx="124">
                  <c:v>20.5</c:v>
                </c:pt>
                <c:pt idx="125">
                  <c:v>16.399999999999999</c:v>
                </c:pt>
                <c:pt idx="126">
                  <c:v>25.1</c:v>
                </c:pt>
                <c:pt idx="127">
                  <c:v>27.5</c:v>
                </c:pt>
                <c:pt idx="128">
                  <c:v>12.8</c:v>
                </c:pt>
                <c:pt idx="129">
                  <c:v>21</c:v>
                </c:pt>
                <c:pt idx="130">
                  <c:v>18.5</c:v>
                </c:pt>
                <c:pt idx="131">
                  <c:v>30.3</c:v>
                </c:pt>
                <c:pt idx="132">
                  <c:v>29.6</c:v>
                </c:pt>
                <c:pt idx="133">
                  <c:v>27.7</c:v>
                </c:pt>
                <c:pt idx="134">
                  <c:v>32.299999999999997</c:v>
                </c:pt>
                <c:pt idx="135">
                  <c:v>48.1</c:v>
                </c:pt>
                <c:pt idx="136">
                  <c:v>48.4</c:v>
                </c:pt>
                <c:pt idx="137">
                  <c:v>34.299999999999997</c:v>
                </c:pt>
                <c:pt idx="138">
                  <c:v>22.9</c:v>
                </c:pt>
                <c:pt idx="139">
                  <c:v>28.5</c:v>
                </c:pt>
                <c:pt idx="140">
                  <c:v>32.9</c:v>
                </c:pt>
                <c:pt idx="141">
                  <c:v>68.2</c:v>
                </c:pt>
                <c:pt idx="142">
                  <c:v>44</c:v>
                </c:pt>
                <c:pt idx="143">
                  <c:v>40.4</c:v>
                </c:pt>
                <c:pt idx="144">
                  <c:v>42.2</c:v>
                </c:pt>
                <c:pt idx="145">
                  <c:v>25.7</c:v>
                </c:pt>
                <c:pt idx="146">
                  <c:v>16.100000000000001</c:v>
                </c:pt>
                <c:pt idx="147">
                  <c:v>23.4</c:v>
                </c:pt>
                <c:pt idx="148">
                  <c:v>24</c:v>
                </c:pt>
                <c:pt idx="149">
                  <c:v>29.9</c:v>
                </c:pt>
                <c:pt idx="150">
                  <c:v>64.599999999999994</c:v>
                </c:pt>
                <c:pt idx="151">
                  <c:v>69</c:v>
                </c:pt>
                <c:pt idx="152">
                  <c:v>10.9</c:v>
                </c:pt>
                <c:pt idx="153">
                  <c:v>24</c:v>
                </c:pt>
                <c:pt idx="154">
                  <c:v>27.3</c:v>
                </c:pt>
                <c:pt idx="155">
                  <c:v>27.6</c:v>
                </c:pt>
                <c:pt idx="156">
                  <c:v>29.7</c:v>
                </c:pt>
                <c:pt idx="157">
                  <c:v>76.599999999999994</c:v>
                </c:pt>
                <c:pt idx="158">
                  <c:v>6.4</c:v>
                </c:pt>
                <c:pt idx="159">
                  <c:v>10.7</c:v>
                </c:pt>
                <c:pt idx="160">
                  <c:v>104.9</c:v>
                </c:pt>
                <c:pt idx="161">
                  <c:v>12.7</c:v>
                </c:pt>
                <c:pt idx="162">
                  <c:v>58</c:v>
                </c:pt>
                <c:pt idx="163">
                  <c:v>32.700000000000003</c:v>
                </c:pt>
                <c:pt idx="164">
                  <c:v>44.3</c:v>
                </c:pt>
                <c:pt idx="165">
                  <c:v>66.3</c:v>
                </c:pt>
                <c:pt idx="166">
                  <c:v>31.6</c:v>
                </c:pt>
                <c:pt idx="167">
                  <c:v>27.3</c:v>
                </c:pt>
                <c:pt idx="168">
                  <c:v>44.3</c:v>
                </c:pt>
                <c:pt idx="169">
                  <c:v>108</c:v>
                </c:pt>
                <c:pt idx="170">
                  <c:v>34.4</c:v>
                </c:pt>
                <c:pt idx="171">
                  <c:v>16.600000000000001</c:v>
                </c:pt>
                <c:pt idx="172">
                  <c:v>68</c:v>
                </c:pt>
                <c:pt idx="173">
                  <c:v>61.4</c:v>
                </c:pt>
                <c:pt idx="174">
                  <c:v>52.8</c:v>
                </c:pt>
                <c:pt idx="175">
                  <c:v>42.9</c:v>
                </c:pt>
                <c:pt idx="176">
                  <c:v>27</c:v>
                </c:pt>
                <c:pt idx="177">
                  <c:v>29.2</c:v>
                </c:pt>
                <c:pt idx="178">
                  <c:v>34</c:v>
                </c:pt>
                <c:pt idx="179">
                  <c:v>34.1</c:v>
                </c:pt>
                <c:pt idx="180">
                  <c:v>35.4</c:v>
                </c:pt>
                <c:pt idx="181">
                  <c:v>40.1</c:v>
                </c:pt>
                <c:pt idx="182">
                  <c:v>24.5</c:v>
                </c:pt>
                <c:pt idx="183">
                  <c:v>26.4</c:v>
                </c:pt>
                <c:pt idx="184">
                  <c:v>78.3</c:v>
                </c:pt>
                <c:pt idx="185">
                  <c:v>40</c:v>
                </c:pt>
                <c:pt idx="186">
                  <c:v>40</c:v>
                </c:pt>
                <c:pt idx="187">
                  <c:v>12.1</c:v>
                </c:pt>
                <c:pt idx="188">
                  <c:v>43.6</c:v>
                </c:pt>
                <c:pt idx="189">
                  <c:v>32.700000000000003</c:v>
                </c:pt>
                <c:pt idx="190">
                  <c:v>55.1</c:v>
                </c:pt>
                <c:pt idx="191">
                  <c:v>66.2</c:v>
                </c:pt>
                <c:pt idx="192">
                  <c:v>37.200000000000003</c:v>
                </c:pt>
                <c:pt idx="193">
                  <c:v>64</c:v>
                </c:pt>
                <c:pt idx="194">
                  <c:v>57.2</c:v>
                </c:pt>
                <c:pt idx="195">
                  <c:v>63.2</c:v>
                </c:pt>
                <c:pt idx="196">
                  <c:v>64</c:v>
                </c:pt>
                <c:pt idx="197">
                  <c:v>77.7</c:v>
                </c:pt>
                <c:pt idx="198">
                  <c:v>7.5</c:v>
                </c:pt>
                <c:pt idx="199">
                  <c:v>16.399999999999999</c:v>
                </c:pt>
                <c:pt idx="200">
                  <c:v>38.200000000000003</c:v>
                </c:pt>
                <c:pt idx="201">
                  <c:v>40.200000000000003</c:v>
                </c:pt>
                <c:pt idx="202">
                  <c:v>58.7</c:v>
                </c:pt>
                <c:pt idx="203">
                  <c:v>56.7</c:v>
                </c:pt>
                <c:pt idx="204">
                  <c:v>60.4</c:v>
                </c:pt>
                <c:pt idx="205">
                  <c:v>21.3</c:v>
                </c:pt>
                <c:pt idx="206">
                  <c:v>26.7</c:v>
                </c:pt>
                <c:pt idx="207">
                  <c:v>4.3</c:v>
                </c:pt>
                <c:pt idx="208">
                  <c:v>40.4</c:v>
                </c:pt>
                <c:pt idx="209">
                  <c:v>10.4</c:v>
                </c:pt>
                <c:pt idx="210">
                  <c:v>7.9</c:v>
                </c:pt>
                <c:pt idx="211">
                  <c:v>51.1</c:v>
                </c:pt>
                <c:pt idx="212">
                  <c:v>43.7</c:v>
                </c:pt>
                <c:pt idx="213">
                  <c:v>99.3</c:v>
                </c:pt>
                <c:pt idx="214">
                  <c:v>106.6</c:v>
                </c:pt>
                <c:pt idx="215">
                  <c:v>62.3</c:v>
                </c:pt>
                <c:pt idx="216">
                  <c:v>73</c:v>
                </c:pt>
                <c:pt idx="217">
                  <c:v>68.5</c:v>
                </c:pt>
                <c:pt idx="218">
                  <c:v>21.2</c:v>
                </c:pt>
                <c:pt idx="219">
                  <c:v>32.9</c:v>
                </c:pt>
                <c:pt idx="220">
                  <c:v>23.9</c:v>
                </c:pt>
                <c:pt idx="221">
                  <c:v>32.700000000000003</c:v>
                </c:pt>
                <c:pt idx="222">
                  <c:v>35.1</c:v>
                </c:pt>
                <c:pt idx="223">
                  <c:v>35.4</c:v>
                </c:pt>
                <c:pt idx="224">
                  <c:v>46.6</c:v>
                </c:pt>
                <c:pt idx="225">
                  <c:v>4.3</c:v>
                </c:pt>
                <c:pt idx="226">
                  <c:v>19.2</c:v>
                </c:pt>
                <c:pt idx="227">
                  <c:v>88.6</c:v>
                </c:pt>
                <c:pt idx="228">
                  <c:v>37.200000000000003</c:v>
                </c:pt>
                <c:pt idx="229">
                  <c:v>18.600000000000001</c:v>
                </c:pt>
                <c:pt idx="230">
                  <c:v>52.7</c:v>
                </c:pt>
                <c:pt idx="231">
                  <c:v>24</c:v>
                </c:pt>
                <c:pt idx="232">
                  <c:v>31</c:v>
                </c:pt>
                <c:pt idx="233">
                  <c:v>25.4</c:v>
                </c:pt>
                <c:pt idx="234">
                  <c:v>32.1</c:v>
                </c:pt>
                <c:pt idx="235">
                  <c:v>32.6</c:v>
                </c:pt>
                <c:pt idx="236">
                  <c:v>15</c:v>
                </c:pt>
                <c:pt idx="237">
                  <c:v>36.4</c:v>
                </c:pt>
                <c:pt idx="238">
                  <c:v>66</c:v>
                </c:pt>
                <c:pt idx="239">
                  <c:v>80</c:v>
                </c:pt>
                <c:pt idx="240">
                  <c:v>20.3</c:v>
                </c:pt>
                <c:pt idx="241">
                  <c:v>38</c:v>
                </c:pt>
                <c:pt idx="242">
                  <c:v>48.8</c:v>
                </c:pt>
                <c:pt idx="243">
                  <c:v>47.1</c:v>
                </c:pt>
                <c:pt idx="244">
                  <c:v>21.9</c:v>
                </c:pt>
                <c:pt idx="245">
                  <c:v>25.1</c:v>
                </c:pt>
                <c:pt idx="246">
                  <c:v>33.6</c:v>
                </c:pt>
                <c:pt idx="247">
                  <c:v>35.1</c:v>
                </c:pt>
                <c:pt idx="248">
                  <c:v>18.8</c:v>
                </c:pt>
                <c:pt idx="249">
                  <c:v>30.6</c:v>
                </c:pt>
                <c:pt idx="250">
                  <c:v>38.799999999999997</c:v>
                </c:pt>
                <c:pt idx="251">
                  <c:v>61.5</c:v>
                </c:pt>
                <c:pt idx="252">
                  <c:v>52.8</c:v>
                </c:pt>
                <c:pt idx="253">
                  <c:v>5.7</c:v>
                </c:pt>
                <c:pt idx="254">
                  <c:v>29.5</c:v>
                </c:pt>
                <c:pt idx="255">
                  <c:v>9</c:v>
                </c:pt>
                <c:pt idx="256">
                  <c:v>38.1</c:v>
                </c:pt>
                <c:pt idx="257">
                  <c:v>28.5</c:v>
                </c:pt>
                <c:pt idx="258">
                  <c:v>63</c:v>
                </c:pt>
                <c:pt idx="259">
                  <c:v>19</c:v>
                </c:pt>
                <c:pt idx="260">
                  <c:v>51.5</c:v>
                </c:pt>
                <c:pt idx="261">
                  <c:v>56.9</c:v>
                </c:pt>
                <c:pt idx="262">
                  <c:v>13.6</c:v>
                </c:pt>
                <c:pt idx="263">
                  <c:v>21.7</c:v>
                </c:pt>
                <c:pt idx="264">
                  <c:v>11.8</c:v>
                </c:pt>
                <c:pt idx="265">
                  <c:v>30.8</c:v>
                </c:pt>
                <c:pt idx="266">
                  <c:v>22.9</c:v>
                </c:pt>
                <c:pt idx="267">
                  <c:v>96</c:v>
                </c:pt>
                <c:pt idx="268">
                  <c:v>53</c:v>
                </c:pt>
                <c:pt idx="269">
                  <c:v>47</c:v>
                </c:pt>
                <c:pt idx="270">
                  <c:v>46.2</c:v>
                </c:pt>
                <c:pt idx="271">
                  <c:v>33.1</c:v>
                </c:pt>
                <c:pt idx="272">
                  <c:v>34</c:v>
                </c:pt>
                <c:pt idx="273">
                  <c:v>34.299999999999997</c:v>
                </c:pt>
                <c:pt idx="274">
                  <c:v>35.1</c:v>
                </c:pt>
                <c:pt idx="275">
                  <c:v>8.1999999999999993</c:v>
                </c:pt>
                <c:pt idx="276">
                  <c:v>15.7</c:v>
                </c:pt>
                <c:pt idx="277">
                  <c:v>10.5</c:v>
                </c:pt>
                <c:pt idx="278">
                  <c:v>31.6</c:v>
                </c:pt>
                <c:pt idx="279">
                  <c:v>37.9</c:v>
                </c:pt>
                <c:pt idx="280">
                  <c:v>27.3</c:v>
                </c:pt>
                <c:pt idx="281">
                  <c:v>16</c:v>
                </c:pt>
                <c:pt idx="282">
                  <c:v>42.8</c:v>
                </c:pt>
                <c:pt idx="283">
                  <c:v>52.5</c:v>
                </c:pt>
                <c:pt idx="284">
                  <c:v>25.9</c:v>
                </c:pt>
                <c:pt idx="285">
                  <c:v>13.1</c:v>
                </c:pt>
                <c:pt idx="286">
                  <c:v>29.9</c:v>
                </c:pt>
                <c:pt idx="287">
                  <c:v>31.8</c:v>
                </c:pt>
                <c:pt idx="288">
                  <c:v>31.6</c:v>
                </c:pt>
                <c:pt idx="289">
                  <c:v>71.900000000000006</c:v>
                </c:pt>
                <c:pt idx="290">
                  <c:v>23.6</c:v>
                </c:pt>
                <c:pt idx="291">
                  <c:v>31</c:v>
                </c:pt>
                <c:pt idx="292">
                  <c:v>35.200000000000003</c:v>
                </c:pt>
                <c:pt idx="293">
                  <c:v>55.1</c:v>
                </c:pt>
                <c:pt idx="294">
                  <c:v>21.2</c:v>
                </c:pt>
                <c:pt idx="295">
                  <c:v>42.6</c:v>
                </c:pt>
                <c:pt idx="296">
                  <c:v>57.9</c:v>
                </c:pt>
                <c:pt idx="297">
                  <c:v>69.900000000000006</c:v>
                </c:pt>
                <c:pt idx="298">
                  <c:v>11.3</c:v>
                </c:pt>
                <c:pt idx="299">
                  <c:v>20.399999999999999</c:v>
                </c:pt>
                <c:pt idx="300">
                  <c:v>23.2</c:v>
                </c:pt>
                <c:pt idx="301">
                  <c:v>1.6</c:v>
                </c:pt>
                <c:pt idx="302">
                  <c:v>65.7</c:v>
                </c:pt>
                <c:pt idx="303">
                  <c:v>33.9</c:v>
                </c:pt>
                <c:pt idx="304">
                  <c:v>25.4</c:v>
                </c:pt>
                <c:pt idx="305">
                  <c:v>19.899999999999999</c:v>
                </c:pt>
                <c:pt idx="306">
                  <c:v>21.5</c:v>
                </c:pt>
                <c:pt idx="307">
                  <c:v>13.6</c:v>
                </c:pt>
                <c:pt idx="308">
                  <c:v>15.6</c:v>
                </c:pt>
                <c:pt idx="309">
                  <c:v>19.2</c:v>
                </c:pt>
                <c:pt idx="310">
                  <c:v>24.4</c:v>
                </c:pt>
                <c:pt idx="311">
                  <c:v>91</c:v>
                </c:pt>
                <c:pt idx="312">
                  <c:v>19.7</c:v>
                </c:pt>
                <c:pt idx="313">
                  <c:v>29.2</c:v>
                </c:pt>
                <c:pt idx="314">
                  <c:v>30.9</c:v>
                </c:pt>
                <c:pt idx="315">
                  <c:v>44.9</c:v>
                </c:pt>
                <c:pt idx="316">
                  <c:v>46.6</c:v>
                </c:pt>
                <c:pt idx="317">
                  <c:v>63.3</c:v>
                </c:pt>
                <c:pt idx="318">
                  <c:v>14.7</c:v>
                </c:pt>
                <c:pt idx="319">
                  <c:v>18.8</c:v>
                </c:pt>
                <c:pt idx="320">
                  <c:v>22.9</c:v>
                </c:pt>
                <c:pt idx="321">
                  <c:v>27.5</c:v>
                </c:pt>
                <c:pt idx="322">
                  <c:v>28.6</c:v>
                </c:pt>
                <c:pt idx="323">
                  <c:v>29.5</c:v>
                </c:pt>
                <c:pt idx="324">
                  <c:v>29.6</c:v>
                </c:pt>
                <c:pt idx="325">
                  <c:v>22.4</c:v>
                </c:pt>
                <c:pt idx="326">
                  <c:v>24.2</c:v>
                </c:pt>
                <c:pt idx="327">
                  <c:v>8.3000000000000007</c:v>
                </c:pt>
                <c:pt idx="328">
                  <c:v>10.7</c:v>
                </c:pt>
                <c:pt idx="329">
                  <c:v>35.799999999999997</c:v>
                </c:pt>
                <c:pt idx="330">
                  <c:v>26.6</c:v>
                </c:pt>
                <c:pt idx="331">
                  <c:v>35.4</c:v>
                </c:pt>
                <c:pt idx="332">
                  <c:v>38</c:v>
                </c:pt>
                <c:pt idx="333">
                  <c:v>15</c:v>
                </c:pt>
                <c:pt idx="334">
                  <c:v>15.4</c:v>
                </c:pt>
                <c:pt idx="335">
                  <c:v>20.6</c:v>
                </c:pt>
                <c:pt idx="336">
                  <c:v>9.5</c:v>
                </c:pt>
                <c:pt idx="337">
                  <c:v>60.2</c:v>
                </c:pt>
                <c:pt idx="338">
                  <c:v>49.9</c:v>
                </c:pt>
                <c:pt idx="339">
                  <c:v>27.4</c:v>
                </c:pt>
                <c:pt idx="340">
                  <c:v>37.5</c:v>
                </c:pt>
                <c:pt idx="341">
                  <c:v>24.9</c:v>
                </c:pt>
                <c:pt idx="342">
                  <c:v>43.6</c:v>
                </c:pt>
                <c:pt idx="343">
                  <c:v>48.2</c:v>
                </c:pt>
                <c:pt idx="344">
                  <c:v>15</c:v>
                </c:pt>
                <c:pt idx="345">
                  <c:v>23.2</c:v>
                </c:pt>
                <c:pt idx="346">
                  <c:v>43.6</c:v>
                </c:pt>
                <c:pt idx="347">
                  <c:v>55.6</c:v>
                </c:pt>
                <c:pt idx="348">
                  <c:v>19.8</c:v>
                </c:pt>
                <c:pt idx="349">
                  <c:v>45.9</c:v>
                </c:pt>
                <c:pt idx="350">
                  <c:v>66.5</c:v>
                </c:pt>
                <c:pt idx="351">
                  <c:v>33.200000000000003</c:v>
                </c:pt>
                <c:pt idx="352">
                  <c:v>51.9</c:v>
                </c:pt>
                <c:pt idx="353">
                  <c:v>55.9</c:v>
                </c:pt>
                <c:pt idx="354">
                  <c:v>26.6</c:v>
                </c:pt>
                <c:pt idx="355">
                  <c:v>34.200000000000003</c:v>
                </c:pt>
                <c:pt idx="356">
                  <c:v>35.1</c:v>
                </c:pt>
                <c:pt idx="357">
                  <c:v>26.8</c:v>
                </c:pt>
                <c:pt idx="358">
                  <c:v>27.2</c:v>
                </c:pt>
                <c:pt idx="359">
                  <c:v>48.6</c:v>
                </c:pt>
                <c:pt idx="360">
                  <c:v>4.5</c:v>
                </c:pt>
                <c:pt idx="361">
                  <c:v>48.3</c:v>
                </c:pt>
                <c:pt idx="362">
                  <c:v>65.5</c:v>
                </c:pt>
                <c:pt idx="363">
                  <c:v>25.7</c:v>
                </c:pt>
                <c:pt idx="364">
                  <c:v>20.5</c:v>
                </c:pt>
                <c:pt idx="365">
                  <c:v>12.1</c:v>
                </c:pt>
                <c:pt idx="366">
                  <c:v>19</c:v>
                </c:pt>
                <c:pt idx="367">
                  <c:v>29.7</c:v>
                </c:pt>
                <c:pt idx="368">
                  <c:v>20.7</c:v>
                </c:pt>
                <c:pt idx="369">
                  <c:v>21.4</c:v>
                </c:pt>
                <c:pt idx="370">
                  <c:v>56.9</c:v>
                </c:pt>
                <c:pt idx="371">
                  <c:v>103.9</c:v>
                </c:pt>
                <c:pt idx="372">
                  <c:v>61.1</c:v>
                </c:pt>
                <c:pt idx="373">
                  <c:v>30.7</c:v>
                </c:pt>
                <c:pt idx="374">
                  <c:v>23.7</c:v>
                </c:pt>
                <c:pt idx="375">
                  <c:v>37.1</c:v>
                </c:pt>
                <c:pt idx="376">
                  <c:v>39.299999999999997</c:v>
                </c:pt>
                <c:pt idx="377">
                  <c:v>41.5</c:v>
                </c:pt>
                <c:pt idx="378">
                  <c:v>33.299999999999997</c:v>
                </c:pt>
                <c:pt idx="379">
                  <c:v>35.9</c:v>
                </c:pt>
                <c:pt idx="380">
                  <c:v>31.1</c:v>
                </c:pt>
                <c:pt idx="381">
                  <c:v>25.4</c:v>
                </c:pt>
                <c:pt idx="382">
                  <c:v>30.3</c:v>
                </c:pt>
                <c:pt idx="383">
                  <c:v>27.2</c:v>
                </c:pt>
                <c:pt idx="384">
                  <c:v>31.8</c:v>
                </c:pt>
                <c:pt idx="385">
                  <c:v>29.8</c:v>
                </c:pt>
                <c:pt idx="386">
                  <c:v>38.6</c:v>
                </c:pt>
                <c:pt idx="387">
                  <c:v>10.1</c:v>
                </c:pt>
                <c:pt idx="388">
                  <c:v>27.7</c:v>
                </c:pt>
                <c:pt idx="389">
                  <c:v>33.799999999999997</c:v>
                </c:pt>
                <c:pt idx="390">
                  <c:v>35.299999999999997</c:v>
                </c:pt>
                <c:pt idx="391">
                  <c:v>42.5</c:v>
                </c:pt>
                <c:pt idx="392">
                  <c:v>80.5</c:v>
                </c:pt>
                <c:pt idx="393">
                  <c:v>33.200000000000003</c:v>
                </c:pt>
                <c:pt idx="394">
                  <c:v>125.7</c:v>
                </c:pt>
                <c:pt idx="395">
                  <c:v>23</c:v>
                </c:pt>
                <c:pt idx="396">
                  <c:v>37.5</c:v>
                </c:pt>
                <c:pt idx="397">
                  <c:v>28.2</c:v>
                </c:pt>
                <c:pt idx="398">
                  <c:v>37</c:v>
                </c:pt>
                <c:pt idx="399">
                  <c:v>11.8</c:v>
                </c:pt>
                <c:pt idx="400">
                  <c:v>21.3</c:v>
                </c:pt>
                <c:pt idx="401">
                  <c:v>34.4</c:v>
                </c:pt>
                <c:pt idx="402">
                  <c:v>18.8</c:v>
                </c:pt>
                <c:pt idx="403">
                  <c:v>43.5</c:v>
                </c:pt>
                <c:pt idx="404">
                  <c:v>38.4</c:v>
                </c:pt>
                <c:pt idx="405">
                  <c:v>42.4</c:v>
                </c:pt>
                <c:pt idx="406">
                  <c:v>42.8</c:v>
                </c:pt>
                <c:pt idx="407">
                  <c:v>70.2</c:v>
                </c:pt>
                <c:pt idx="408">
                  <c:v>14.7</c:v>
                </c:pt>
                <c:pt idx="409">
                  <c:v>26.1</c:v>
                </c:pt>
                <c:pt idx="410">
                  <c:v>46</c:v>
                </c:pt>
                <c:pt idx="411">
                  <c:v>11.6</c:v>
                </c:pt>
                <c:pt idx="412">
                  <c:v>14.6</c:v>
                </c:pt>
                <c:pt idx="413">
                  <c:v>15.6</c:v>
                </c:pt>
                <c:pt idx="414">
                  <c:v>48.7</c:v>
                </c:pt>
                <c:pt idx="415">
                  <c:v>46.4</c:v>
                </c:pt>
                <c:pt idx="416">
                  <c:v>50.2</c:v>
                </c:pt>
                <c:pt idx="417">
                  <c:v>43.7</c:v>
                </c:pt>
                <c:pt idx="418">
                  <c:v>28.5</c:v>
                </c:pt>
                <c:pt idx="419">
                  <c:v>20.3</c:v>
                </c:pt>
                <c:pt idx="420">
                  <c:v>36</c:v>
                </c:pt>
                <c:pt idx="421">
                  <c:v>42.6</c:v>
                </c:pt>
                <c:pt idx="422">
                  <c:v>28.4</c:v>
                </c:pt>
                <c:pt idx="423">
                  <c:v>20.9</c:v>
                </c:pt>
                <c:pt idx="424">
                  <c:v>51.5</c:v>
                </c:pt>
                <c:pt idx="425">
                  <c:v>13.1</c:v>
                </c:pt>
                <c:pt idx="426">
                  <c:v>26.1</c:v>
                </c:pt>
                <c:pt idx="427">
                  <c:v>43.2</c:v>
                </c:pt>
                <c:pt idx="428">
                  <c:v>30.3</c:v>
                </c:pt>
                <c:pt idx="429">
                  <c:v>40.5</c:v>
                </c:pt>
                <c:pt idx="430">
                  <c:v>52.4</c:v>
                </c:pt>
                <c:pt idx="431">
                  <c:v>43.5</c:v>
                </c:pt>
                <c:pt idx="432">
                  <c:v>95.8</c:v>
                </c:pt>
                <c:pt idx="433">
                  <c:v>38.5</c:v>
                </c:pt>
                <c:pt idx="434">
                  <c:v>48.5</c:v>
                </c:pt>
                <c:pt idx="435">
                  <c:v>19</c:v>
                </c:pt>
                <c:pt idx="436">
                  <c:v>22.2</c:v>
                </c:pt>
                <c:pt idx="437">
                  <c:v>32.4</c:v>
                </c:pt>
                <c:pt idx="438">
                  <c:v>9.1</c:v>
                </c:pt>
                <c:pt idx="439">
                  <c:v>9.4</c:v>
                </c:pt>
                <c:pt idx="440">
                  <c:v>10</c:v>
                </c:pt>
                <c:pt idx="441">
                  <c:v>49.7</c:v>
                </c:pt>
                <c:pt idx="442">
                  <c:v>25</c:v>
                </c:pt>
                <c:pt idx="443">
                  <c:v>26.8</c:v>
                </c:pt>
                <c:pt idx="444">
                  <c:v>26.4</c:v>
                </c:pt>
                <c:pt idx="445">
                  <c:v>32.200000000000003</c:v>
                </c:pt>
                <c:pt idx="446">
                  <c:v>36.200000000000003</c:v>
                </c:pt>
                <c:pt idx="447">
                  <c:v>38</c:v>
                </c:pt>
                <c:pt idx="448">
                  <c:v>22.5</c:v>
                </c:pt>
                <c:pt idx="449">
                  <c:v>26</c:v>
                </c:pt>
                <c:pt idx="450">
                  <c:v>33</c:v>
                </c:pt>
                <c:pt idx="451">
                  <c:v>19.399999999999999</c:v>
                </c:pt>
                <c:pt idx="452">
                  <c:v>27.2</c:v>
                </c:pt>
                <c:pt idx="453">
                  <c:v>49.4</c:v>
                </c:pt>
                <c:pt idx="454">
                  <c:v>63.5</c:v>
                </c:pt>
                <c:pt idx="455">
                  <c:v>21.5</c:v>
                </c:pt>
                <c:pt idx="456">
                  <c:v>16.899999999999999</c:v>
                </c:pt>
                <c:pt idx="457">
                  <c:v>38.6</c:v>
                </c:pt>
                <c:pt idx="458">
                  <c:v>35.700000000000003</c:v>
                </c:pt>
                <c:pt idx="459">
                  <c:v>16.3</c:v>
                </c:pt>
                <c:pt idx="460">
                  <c:v>22.5</c:v>
                </c:pt>
                <c:pt idx="461">
                  <c:v>31.2</c:v>
                </c:pt>
                <c:pt idx="462">
                  <c:v>34.6</c:v>
                </c:pt>
                <c:pt idx="463">
                  <c:v>45.5</c:v>
                </c:pt>
                <c:pt idx="464">
                  <c:v>47.1</c:v>
                </c:pt>
                <c:pt idx="465">
                  <c:v>22.3</c:v>
                </c:pt>
                <c:pt idx="466">
                  <c:v>25</c:v>
                </c:pt>
                <c:pt idx="467">
                  <c:v>26.2</c:v>
                </c:pt>
                <c:pt idx="468">
                  <c:v>30</c:v>
                </c:pt>
                <c:pt idx="469">
                  <c:v>20.3</c:v>
                </c:pt>
                <c:pt idx="470">
                  <c:v>20.9</c:v>
                </c:pt>
                <c:pt idx="471">
                  <c:v>22.3</c:v>
                </c:pt>
                <c:pt idx="472">
                  <c:v>22.5</c:v>
                </c:pt>
                <c:pt idx="473">
                  <c:v>24.7</c:v>
                </c:pt>
                <c:pt idx="474">
                  <c:v>28.3</c:v>
                </c:pt>
                <c:pt idx="475">
                  <c:v>31.4</c:v>
                </c:pt>
                <c:pt idx="476">
                  <c:v>33.5</c:v>
                </c:pt>
                <c:pt idx="477">
                  <c:v>44.4</c:v>
                </c:pt>
                <c:pt idx="478">
                  <c:v>10.3</c:v>
                </c:pt>
                <c:pt idx="479">
                  <c:v>10.5</c:v>
                </c:pt>
                <c:pt idx="480">
                  <c:v>11</c:v>
                </c:pt>
                <c:pt idx="481">
                  <c:v>11.1</c:v>
                </c:pt>
                <c:pt idx="482">
                  <c:v>13.6</c:v>
                </c:pt>
                <c:pt idx="483">
                  <c:v>26.3</c:v>
                </c:pt>
                <c:pt idx="484">
                  <c:v>18</c:v>
                </c:pt>
                <c:pt idx="485">
                  <c:v>12.3</c:v>
                </c:pt>
                <c:pt idx="486">
                  <c:v>26.7</c:v>
                </c:pt>
                <c:pt idx="487">
                  <c:v>29.1</c:v>
                </c:pt>
                <c:pt idx="488">
                  <c:v>31.7</c:v>
                </c:pt>
                <c:pt idx="489">
                  <c:v>38.9</c:v>
                </c:pt>
                <c:pt idx="490">
                  <c:v>9.6999999999999993</c:v>
                </c:pt>
                <c:pt idx="491">
                  <c:v>10.5</c:v>
                </c:pt>
                <c:pt idx="492">
                  <c:v>10.9</c:v>
                </c:pt>
                <c:pt idx="493">
                  <c:v>22.3</c:v>
                </c:pt>
                <c:pt idx="494">
                  <c:v>16.3</c:v>
                </c:pt>
                <c:pt idx="495">
                  <c:v>23.3</c:v>
                </c:pt>
                <c:pt idx="496">
                  <c:v>3.8</c:v>
                </c:pt>
                <c:pt idx="497">
                  <c:v>37.1</c:v>
                </c:pt>
                <c:pt idx="498">
                  <c:v>35.799999999999997</c:v>
                </c:pt>
                <c:pt idx="499">
                  <c:v>29.1</c:v>
                </c:pt>
                <c:pt idx="500">
                  <c:v>33.5</c:v>
                </c:pt>
                <c:pt idx="501">
                  <c:v>36.1</c:v>
                </c:pt>
                <c:pt idx="502">
                  <c:v>37.6</c:v>
                </c:pt>
                <c:pt idx="503">
                  <c:v>16</c:v>
                </c:pt>
                <c:pt idx="504">
                  <c:v>10.199999999999999</c:v>
                </c:pt>
                <c:pt idx="505">
                  <c:v>34.5</c:v>
                </c:pt>
                <c:pt idx="506">
                  <c:v>35.299999999999997</c:v>
                </c:pt>
                <c:pt idx="507">
                  <c:v>18.100000000000001</c:v>
                </c:pt>
                <c:pt idx="508">
                  <c:v>28.9</c:v>
                </c:pt>
                <c:pt idx="509">
                  <c:v>49.3</c:v>
                </c:pt>
                <c:pt idx="510">
                  <c:v>47.6</c:v>
                </c:pt>
                <c:pt idx="511">
                  <c:v>32</c:v>
                </c:pt>
                <c:pt idx="512">
                  <c:v>17.5</c:v>
                </c:pt>
                <c:pt idx="513">
                  <c:v>30.5</c:v>
                </c:pt>
                <c:pt idx="514">
                  <c:v>29.4</c:v>
                </c:pt>
                <c:pt idx="515">
                  <c:v>39.200000000000003</c:v>
                </c:pt>
                <c:pt idx="516">
                  <c:v>4.4000000000000004</c:v>
                </c:pt>
                <c:pt idx="517">
                  <c:v>23.5</c:v>
                </c:pt>
                <c:pt idx="518">
                  <c:v>43.3</c:v>
                </c:pt>
                <c:pt idx="519">
                  <c:v>26</c:v>
                </c:pt>
                <c:pt idx="520">
                  <c:v>28.3</c:v>
                </c:pt>
                <c:pt idx="521">
                  <c:v>53.1</c:v>
                </c:pt>
                <c:pt idx="522">
                  <c:v>38.700000000000003</c:v>
                </c:pt>
                <c:pt idx="523">
                  <c:v>38.799999999999997</c:v>
                </c:pt>
                <c:pt idx="524">
                  <c:v>39.4</c:v>
                </c:pt>
                <c:pt idx="525">
                  <c:v>42.7</c:v>
                </c:pt>
                <c:pt idx="526">
                  <c:v>19</c:v>
                </c:pt>
                <c:pt idx="527">
                  <c:v>39.4</c:v>
                </c:pt>
                <c:pt idx="528">
                  <c:v>78.599999999999994</c:v>
                </c:pt>
                <c:pt idx="529">
                  <c:v>21.9</c:v>
                </c:pt>
                <c:pt idx="530">
                  <c:v>58</c:v>
                </c:pt>
                <c:pt idx="531">
                  <c:v>14.6</c:v>
                </c:pt>
                <c:pt idx="532">
                  <c:v>87.3</c:v>
                </c:pt>
                <c:pt idx="533">
                  <c:v>56</c:v>
                </c:pt>
                <c:pt idx="534">
                  <c:v>96.6</c:v>
                </c:pt>
                <c:pt idx="535">
                  <c:v>15.7</c:v>
                </c:pt>
                <c:pt idx="536">
                  <c:v>21</c:v>
                </c:pt>
                <c:pt idx="537">
                  <c:v>50.2</c:v>
                </c:pt>
                <c:pt idx="538">
                  <c:v>62</c:v>
                </c:pt>
                <c:pt idx="539">
                  <c:v>89.8</c:v>
                </c:pt>
                <c:pt idx="540">
                  <c:v>9.8000000000000007</c:v>
                </c:pt>
                <c:pt idx="541">
                  <c:v>25</c:v>
                </c:pt>
                <c:pt idx="542">
                  <c:v>27.5</c:v>
                </c:pt>
                <c:pt idx="543">
                  <c:v>32.6</c:v>
                </c:pt>
                <c:pt idx="544">
                  <c:v>38.4</c:v>
                </c:pt>
                <c:pt idx="545">
                  <c:v>45.3</c:v>
                </c:pt>
                <c:pt idx="546">
                  <c:v>26.5</c:v>
                </c:pt>
                <c:pt idx="547">
                  <c:v>28.7</c:v>
                </c:pt>
                <c:pt idx="548">
                  <c:v>31.1</c:v>
                </c:pt>
                <c:pt idx="549">
                  <c:v>34.6</c:v>
                </c:pt>
                <c:pt idx="550">
                  <c:v>17.600000000000001</c:v>
                </c:pt>
                <c:pt idx="551">
                  <c:v>20.3</c:v>
                </c:pt>
                <c:pt idx="552">
                  <c:v>22.8</c:v>
                </c:pt>
                <c:pt idx="553">
                  <c:v>23.7</c:v>
                </c:pt>
                <c:pt idx="554">
                  <c:v>55</c:v>
                </c:pt>
                <c:pt idx="555">
                  <c:v>26.1</c:v>
                </c:pt>
                <c:pt idx="556">
                  <c:v>65</c:v>
                </c:pt>
                <c:pt idx="557">
                  <c:v>15.3</c:v>
                </c:pt>
                <c:pt idx="558">
                  <c:v>99</c:v>
                </c:pt>
                <c:pt idx="559">
                  <c:v>59.8</c:v>
                </c:pt>
                <c:pt idx="560">
                  <c:v>80.400000000000006</c:v>
                </c:pt>
                <c:pt idx="561">
                  <c:v>39.200000000000003</c:v>
                </c:pt>
                <c:pt idx="562">
                  <c:v>55.4</c:v>
                </c:pt>
                <c:pt idx="563">
                  <c:v>33.9</c:v>
                </c:pt>
                <c:pt idx="564">
                  <c:v>21.4</c:v>
                </c:pt>
                <c:pt idx="565">
                  <c:v>46</c:v>
                </c:pt>
                <c:pt idx="566">
                  <c:v>5.6</c:v>
                </c:pt>
                <c:pt idx="567">
                  <c:v>56.3</c:v>
                </c:pt>
                <c:pt idx="568">
                  <c:v>35.6</c:v>
                </c:pt>
                <c:pt idx="569">
                  <c:v>21.1</c:v>
                </c:pt>
                <c:pt idx="570">
                  <c:v>24</c:v>
                </c:pt>
                <c:pt idx="571">
                  <c:v>66.2</c:v>
                </c:pt>
                <c:pt idx="572">
                  <c:v>30.2</c:v>
                </c:pt>
                <c:pt idx="573">
                  <c:v>8.4</c:v>
                </c:pt>
                <c:pt idx="574">
                  <c:v>49.2</c:v>
                </c:pt>
                <c:pt idx="575">
                  <c:v>112</c:v>
                </c:pt>
                <c:pt idx="576">
                  <c:v>44.1</c:v>
                </c:pt>
                <c:pt idx="577">
                  <c:v>41.9</c:v>
                </c:pt>
                <c:pt idx="578">
                  <c:v>27.2</c:v>
                </c:pt>
                <c:pt idx="579">
                  <c:v>40</c:v>
                </c:pt>
                <c:pt idx="580">
                  <c:v>5.8</c:v>
                </c:pt>
                <c:pt idx="581">
                  <c:v>13.1</c:v>
                </c:pt>
                <c:pt idx="582">
                  <c:v>15.1</c:v>
                </c:pt>
                <c:pt idx="583">
                  <c:v>27.3</c:v>
                </c:pt>
                <c:pt idx="584">
                  <c:v>70</c:v>
                </c:pt>
                <c:pt idx="585">
                  <c:v>40.799999999999997</c:v>
                </c:pt>
                <c:pt idx="586">
                  <c:v>55.3</c:v>
                </c:pt>
                <c:pt idx="587">
                  <c:v>87.8</c:v>
                </c:pt>
                <c:pt idx="588">
                  <c:v>14</c:v>
                </c:pt>
                <c:pt idx="589">
                  <c:v>14</c:v>
                </c:pt>
                <c:pt idx="590">
                  <c:v>25.8</c:v>
                </c:pt>
                <c:pt idx="591">
                  <c:v>9.4</c:v>
                </c:pt>
                <c:pt idx="592">
                  <c:v>14.7</c:v>
                </c:pt>
                <c:pt idx="593">
                  <c:v>41</c:v>
                </c:pt>
                <c:pt idx="594">
                  <c:v>88.9</c:v>
                </c:pt>
                <c:pt idx="595">
                  <c:v>36.700000000000003</c:v>
                </c:pt>
                <c:pt idx="596">
                  <c:v>59.7</c:v>
                </c:pt>
                <c:pt idx="597">
                  <c:v>68.8</c:v>
                </c:pt>
                <c:pt idx="598">
                  <c:v>43.9</c:v>
                </c:pt>
                <c:pt idx="599">
                  <c:v>18.399999999999999</c:v>
                </c:pt>
                <c:pt idx="600">
                  <c:v>60.4</c:v>
                </c:pt>
                <c:pt idx="601">
                  <c:v>71.7</c:v>
                </c:pt>
                <c:pt idx="602">
                  <c:v>59.9</c:v>
                </c:pt>
                <c:pt idx="603">
                  <c:v>78.7</c:v>
                </c:pt>
                <c:pt idx="604">
                  <c:v>49.4</c:v>
                </c:pt>
                <c:pt idx="605">
                  <c:v>15.8</c:v>
                </c:pt>
                <c:pt idx="606">
                  <c:v>6.7</c:v>
                </c:pt>
                <c:pt idx="607">
                  <c:v>36.200000000000003</c:v>
                </c:pt>
                <c:pt idx="608">
                  <c:v>11.9</c:v>
                </c:pt>
                <c:pt idx="609">
                  <c:v>20.7</c:v>
                </c:pt>
                <c:pt idx="610">
                  <c:v>28.9</c:v>
                </c:pt>
                <c:pt idx="611">
                  <c:v>30</c:v>
                </c:pt>
                <c:pt idx="612">
                  <c:v>18.2</c:v>
                </c:pt>
                <c:pt idx="613">
                  <c:v>73.5</c:v>
                </c:pt>
                <c:pt idx="614">
                  <c:v>22.9</c:v>
                </c:pt>
                <c:pt idx="615">
                  <c:v>36.1</c:v>
                </c:pt>
                <c:pt idx="616">
                  <c:v>24.3</c:v>
                </c:pt>
                <c:pt idx="617">
                  <c:v>14.8</c:v>
                </c:pt>
                <c:pt idx="618">
                  <c:v>40.799999999999997</c:v>
                </c:pt>
                <c:pt idx="619">
                  <c:v>11.3</c:v>
                </c:pt>
                <c:pt idx="620">
                  <c:v>27.8</c:v>
                </c:pt>
                <c:pt idx="621">
                  <c:v>106.9</c:v>
                </c:pt>
                <c:pt idx="622">
                  <c:v>53.6</c:v>
                </c:pt>
                <c:pt idx="623">
                  <c:v>12.7</c:v>
                </c:pt>
                <c:pt idx="624">
                  <c:v>0.1</c:v>
                </c:pt>
                <c:pt idx="625">
                  <c:v>44</c:v>
                </c:pt>
                <c:pt idx="626">
                  <c:v>96.2</c:v>
                </c:pt>
                <c:pt idx="627">
                  <c:v>46.5</c:v>
                </c:pt>
                <c:pt idx="628">
                  <c:v>30.4</c:v>
                </c:pt>
                <c:pt idx="629">
                  <c:v>29.9</c:v>
                </c:pt>
                <c:pt idx="630">
                  <c:v>40.5</c:v>
                </c:pt>
                <c:pt idx="631">
                  <c:v>49.7</c:v>
                </c:pt>
                <c:pt idx="632">
                  <c:v>42.7</c:v>
                </c:pt>
                <c:pt idx="633">
                  <c:v>14.4</c:v>
                </c:pt>
                <c:pt idx="634">
                  <c:v>22</c:v>
                </c:pt>
                <c:pt idx="635">
                  <c:v>13.2</c:v>
                </c:pt>
                <c:pt idx="636">
                  <c:v>23.6</c:v>
                </c:pt>
                <c:pt idx="637">
                  <c:v>29.6</c:v>
                </c:pt>
                <c:pt idx="638">
                  <c:v>36.299999999999997</c:v>
                </c:pt>
                <c:pt idx="639">
                  <c:v>14.4</c:v>
                </c:pt>
                <c:pt idx="640">
                  <c:v>21.8</c:v>
                </c:pt>
                <c:pt idx="641">
                  <c:v>35.200000000000003</c:v>
                </c:pt>
                <c:pt idx="642">
                  <c:v>30.2</c:v>
                </c:pt>
                <c:pt idx="643">
                  <c:v>11</c:v>
                </c:pt>
                <c:pt idx="644">
                  <c:v>45.2</c:v>
                </c:pt>
                <c:pt idx="645">
                  <c:v>20.9</c:v>
                </c:pt>
                <c:pt idx="646">
                  <c:v>31.1</c:v>
                </c:pt>
                <c:pt idx="647">
                  <c:v>41.8</c:v>
                </c:pt>
                <c:pt idx="648">
                  <c:v>32.5</c:v>
                </c:pt>
                <c:pt idx="649">
                  <c:v>72.599999999999994</c:v>
                </c:pt>
                <c:pt idx="650">
                  <c:v>75</c:v>
                </c:pt>
                <c:pt idx="651">
                  <c:v>53.5</c:v>
                </c:pt>
                <c:pt idx="652">
                  <c:v>32.1</c:v>
                </c:pt>
                <c:pt idx="653">
                  <c:v>51.4</c:v>
                </c:pt>
                <c:pt idx="654">
                  <c:v>27.9</c:v>
                </c:pt>
                <c:pt idx="655">
                  <c:v>4</c:v>
                </c:pt>
                <c:pt idx="656">
                  <c:v>0.7</c:v>
                </c:pt>
                <c:pt idx="657">
                  <c:v>83.3</c:v>
                </c:pt>
                <c:pt idx="658">
                  <c:v>29.1</c:v>
                </c:pt>
                <c:pt idx="659">
                  <c:v>22.9</c:v>
                </c:pt>
                <c:pt idx="660">
                  <c:v>12.4</c:v>
                </c:pt>
                <c:pt idx="661">
                  <c:v>28.2</c:v>
                </c:pt>
                <c:pt idx="662">
                  <c:v>31</c:v>
                </c:pt>
                <c:pt idx="663">
                  <c:v>16.399999999999999</c:v>
                </c:pt>
                <c:pt idx="664">
                  <c:v>8.9</c:v>
                </c:pt>
                <c:pt idx="665">
                  <c:v>66.8</c:v>
                </c:pt>
                <c:pt idx="666">
                  <c:v>7.7</c:v>
                </c:pt>
                <c:pt idx="667">
                  <c:v>14.3</c:v>
                </c:pt>
                <c:pt idx="668">
                  <c:v>36.4</c:v>
                </c:pt>
                <c:pt idx="669">
                  <c:v>78</c:v>
                </c:pt>
                <c:pt idx="670">
                  <c:v>45.8</c:v>
                </c:pt>
                <c:pt idx="671">
                  <c:v>29.5</c:v>
                </c:pt>
                <c:pt idx="672">
                  <c:v>4.3</c:v>
                </c:pt>
                <c:pt idx="673">
                  <c:v>59.6</c:v>
                </c:pt>
                <c:pt idx="674">
                  <c:v>33.299999999999997</c:v>
                </c:pt>
                <c:pt idx="675">
                  <c:v>1.9</c:v>
                </c:pt>
                <c:pt idx="676">
                  <c:v>31.8</c:v>
                </c:pt>
                <c:pt idx="677">
                  <c:v>90</c:v>
                </c:pt>
                <c:pt idx="678">
                  <c:v>55</c:v>
                </c:pt>
                <c:pt idx="679">
                  <c:v>41.5</c:v>
                </c:pt>
                <c:pt idx="680">
                  <c:v>46</c:v>
                </c:pt>
                <c:pt idx="681">
                  <c:v>25.9</c:v>
                </c:pt>
                <c:pt idx="682">
                  <c:v>28.1</c:v>
                </c:pt>
                <c:pt idx="683">
                  <c:v>39.9</c:v>
                </c:pt>
                <c:pt idx="684">
                  <c:v>63.8</c:v>
                </c:pt>
                <c:pt idx="685">
                  <c:v>29.7</c:v>
                </c:pt>
                <c:pt idx="686">
                  <c:v>42</c:v>
                </c:pt>
                <c:pt idx="687">
                  <c:v>28.5</c:v>
                </c:pt>
                <c:pt idx="688">
                  <c:v>3.2</c:v>
                </c:pt>
                <c:pt idx="689">
                  <c:v>50</c:v>
                </c:pt>
                <c:pt idx="690">
                  <c:v>12.8</c:v>
                </c:pt>
                <c:pt idx="691">
                  <c:v>40</c:v>
                </c:pt>
                <c:pt idx="692">
                  <c:v>27</c:v>
                </c:pt>
                <c:pt idx="693">
                  <c:v>14.2</c:v>
                </c:pt>
                <c:pt idx="694">
                  <c:v>24.7</c:v>
                </c:pt>
                <c:pt idx="695">
                  <c:v>17.7</c:v>
                </c:pt>
                <c:pt idx="696">
                  <c:v>22</c:v>
                </c:pt>
                <c:pt idx="697">
                  <c:v>77.3</c:v>
                </c:pt>
                <c:pt idx="698">
                  <c:v>45.7</c:v>
                </c:pt>
                <c:pt idx="699">
                  <c:v>75.400000000000006</c:v>
                </c:pt>
                <c:pt idx="700">
                  <c:v>26.5</c:v>
                </c:pt>
                <c:pt idx="701">
                  <c:v>27.4</c:v>
                </c:pt>
                <c:pt idx="702">
                  <c:v>25.9</c:v>
                </c:pt>
                <c:pt idx="703">
                  <c:v>49.7</c:v>
                </c:pt>
                <c:pt idx="704">
                  <c:v>62.7</c:v>
                </c:pt>
                <c:pt idx="705">
                  <c:v>34.1</c:v>
                </c:pt>
                <c:pt idx="706">
                  <c:v>29.4</c:v>
                </c:pt>
                <c:pt idx="707">
                  <c:v>5.3</c:v>
                </c:pt>
                <c:pt idx="708">
                  <c:v>26.9</c:v>
                </c:pt>
                <c:pt idx="709">
                  <c:v>25.4</c:v>
                </c:pt>
                <c:pt idx="710">
                  <c:v>6.3</c:v>
                </c:pt>
                <c:pt idx="711">
                  <c:v>68.7</c:v>
                </c:pt>
                <c:pt idx="712">
                  <c:v>31.7</c:v>
                </c:pt>
                <c:pt idx="713">
                  <c:v>38.5</c:v>
                </c:pt>
                <c:pt idx="714">
                  <c:v>56.8</c:v>
                </c:pt>
                <c:pt idx="715">
                  <c:v>29.4</c:v>
                </c:pt>
                <c:pt idx="716">
                  <c:v>59.5</c:v>
                </c:pt>
                <c:pt idx="717">
                  <c:v>31.3</c:v>
                </c:pt>
                <c:pt idx="718">
                  <c:v>43.8</c:v>
                </c:pt>
                <c:pt idx="719">
                  <c:v>59.4</c:v>
                </c:pt>
                <c:pt idx="720">
                  <c:v>5.4</c:v>
                </c:pt>
                <c:pt idx="721">
                  <c:v>27.6</c:v>
                </c:pt>
                <c:pt idx="722">
                  <c:v>20.2</c:v>
                </c:pt>
                <c:pt idx="723">
                  <c:v>12.4</c:v>
                </c:pt>
                <c:pt idx="724">
                  <c:v>30.8</c:v>
                </c:pt>
                <c:pt idx="725">
                  <c:v>19.2</c:v>
                </c:pt>
                <c:pt idx="726">
                  <c:v>83.9</c:v>
                </c:pt>
                <c:pt idx="727">
                  <c:v>113</c:v>
                </c:pt>
                <c:pt idx="728">
                  <c:v>44.6</c:v>
                </c:pt>
                <c:pt idx="729">
                  <c:v>38.9</c:v>
                </c:pt>
                <c:pt idx="730">
                  <c:v>39.799999999999997</c:v>
                </c:pt>
                <c:pt idx="731">
                  <c:v>43.4</c:v>
                </c:pt>
                <c:pt idx="732">
                  <c:v>80</c:v>
                </c:pt>
                <c:pt idx="733">
                  <c:v>68.599999999999994</c:v>
                </c:pt>
                <c:pt idx="734">
                  <c:v>32</c:v>
                </c:pt>
                <c:pt idx="735">
                  <c:v>43</c:v>
                </c:pt>
                <c:pt idx="736">
                  <c:v>51.1</c:v>
                </c:pt>
                <c:pt idx="737">
                  <c:v>80.900000000000006</c:v>
                </c:pt>
                <c:pt idx="738">
                  <c:v>92</c:v>
                </c:pt>
                <c:pt idx="739">
                  <c:v>49.6</c:v>
                </c:pt>
                <c:pt idx="740">
                  <c:v>55.9</c:v>
                </c:pt>
                <c:pt idx="741">
                  <c:v>80</c:v>
                </c:pt>
                <c:pt idx="742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E-44F6-B2AA-838305F0DE9B}"/>
            </c:ext>
          </c:extLst>
        </c:ser>
        <c:ser>
          <c:idx val="1"/>
          <c:order val="1"/>
          <c:tx>
            <c:strRef>
              <c:f>'Regression brand'!$D$2</c:f>
              <c:strCache>
                <c:ptCount val="1"/>
                <c:pt idx="0">
                  <c:v>Brand Code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'Regression brand'!$B$3:$B$745</c:f>
              <c:numCache>
                <c:formatCode>0.0</c:formatCode>
                <c:ptCount val="743"/>
                <c:pt idx="0">
                  <c:v>24.9</c:v>
                </c:pt>
                <c:pt idx="1">
                  <c:v>13.5</c:v>
                </c:pt>
                <c:pt idx="2">
                  <c:v>5.9</c:v>
                </c:pt>
                <c:pt idx="3">
                  <c:v>13.9</c:v>
                </c:pt>
                <c:pt idx="4">
                  <c:v>21.8</c:v>
                </c:pt>
                <c:pt idx="5">
                  <c:v>21.8</c:v>
                </c:pt>
                <c:pt idx="6">
                  <c:v>25.9</c:v>
                </c:pt>
                <c:pt idx="7">
                  <c:v>23.8</c:v>
                </c:pt>
                <c:pt idx="8">
                  <c:v>22.4</c:v>
                </c:pt>
                <c:pt idx="9">
                  <c:v>28.9</c:v>
                </c:pt>
                <c:pt idx="10">
                  <c:v>47.9</c:v>
                </c:pt>
                <c:pt idx="11">
                  <c:v>23.9</c:v>
                </c:pt>
                <c:pt idx="12">
                  <c:v>12.3</c:v>
                </c:pt>
                <c:pt idx="13">
                  <c:v>20.8</c:v>
                </c:pt>
                <c:pt idx="14">
                  <c:v>21.8</c:v>
                </c:pt>
                <c:pt idx="15">
                  <c:v>28.9</c:v>
                </c:pt>
                <c:pt idx="16">
                  <c:v>25.4</c:v>
                </c:pt>
                <c:pt idx="17">
                  <c:v>25.9</c:v>
                </c:pt>
                <c:pt idx="18">
                  <c:v>37.9</c:v>
                </c:pt>
                <c:pt idx="19">
                  <c:v>14.4</c:v>
                </c:pt>
                <c:pt idx="20">
                  <c:v>12.4</c:v>
                </c:pt>
                <c:pt idx="21">
                  <c:v>8.9</c:v>
                </c:pt>
                <c:pt idx="22">
                  <c:v>9.9</c:v>
                </c:pt>
                <c:pt idx="23">
                  <c:v>14.9</c:v>
                </c:pt>
                <c:pt idx="24">
                  <c:v>14.9</c:v>
                </c:pt>
                <c:pt idx="25">
                  <c:v>25.9</c:v>
                </c:pt>
                <c:pt idx="26">
                  <c:v>7.9</c:v>
                </c:pt>
                <c:pt idx="27">
                  <c:v>13.9</c:v>
                </c:pt>
                <c:pt idx="28">
                  <c:v>16.5</c:v>
                </c:pt>
                <c:pt idx="29">
                  <c:v>17.5</c:v>
                </c:pt>
                <c:pt idx="30">
                  <c:v>18.899999999999999</c:v>
                </c:pt>
                <c:pt idx="31">
                  <c:v>16.899999999999999</c:v>
                </c:pt>
                <c:pt idx="32">
                  <c:v>12.9</c:v>
                </c:pt>
                <c:pt idx="33">
                  <c:v>23.9</c:v>
                </c:pt>
                <c:pt idx="34">
                  <c:v>18.899999999999999</c:v>
                </c:pt>
                <c:pt idx="35">
                  <c:v>15.9</c:v>
                </c:pt>
                <c:pt idx="36">
                  <c:v>13.9</c:v>
                </c:pt>
                <c:pt idx="37">
                  <c:v>23.9</c:v>
                </c:pt>
                <c:pt idx="38">
                  <c:v>23.9</c:v>
                </c:pt>
                <c:pt idx="39">
                  <c:v>23.9</c:v>
                </c:pt>
                <c:pt idx="40">
                  <c:v>23.9</c:v>
                </c:pt>
                <c:pt idx="41">
                  <c:v>34.9</c:v>
                </c:pt>
                <c:pt idx="42">
                  <c:v>26.9</c:v>
                </c:pt>
                <c:pt idx="43">
                  <c:v>39.9</c:v>
                </c:pt>
                <c:pt idx="44">
                  <c:v>9.9</c:v>
                </c:pt>
                <c:pt idx="45">
                  <c:v>24.9</c:v>
                </c:pt>
                <c:pt idx="46">
                  <c:v>24.9</c:v>
                </c:pt>
                <c:pt idx="47">
                  <c:v>23.9</c:v>
                </c:pt>
                <c:pt idx="48">
                  <c:v>19.8</c:v>
                </c:pt>
                <c:pt idx="49">
                  <c:v>41.9</c:v>
                </c:pt>
                <c:pt idx="50">
                  <c:v>10.8</c:v>
                </c:pt>
                <c:pt idx="51">
                  <c:v>10.9</c:v>
                </c:pt>
                <c:pt idx="52">
                  <c:v>11.9</c:v>
                </c:pt>
                <c:pt idx="53">
                  <c:v>13</c:v>
                </c:pt>
                <c:pt idx="54">
                  <c:v>4</c:v>
                </c:pt>
                <c:pt idx="55">
                  <c:v>8.9</c:v>
                </c:pt>
                <c:pt idx="56">
                  <c:v>8.9</c:v>
                </c:pt>
                <c:pt idx="57">
                  <c:v>12.9</c:v>
                </c:pt>
                <c:pt idx="58">
                  <c:v>13.9</c:v>
                </c:pt>
                <c:pt idx="59">
                  <c:v>14.9</c:v>
                </c:pt>
                <c:pt idx="60">
                  <c:v>17.899999999999999</c:v>
                </c:pt>
                <c:pt idx="61">
                  <c:v>16.899999999999999</c:v>
                </c:pt>
                <c:pt idx="62">
                  <c:v>12.4</c:v>
                </c:pt>
                <c:pt idx="63">
                  <c:v>17.899999999999999</c:v>
                </c:pt>
                <c:pt idx="64">
                  <c:v>13.9</c:v>
                </c:pt>
                <c:pt idx="65">
                  <c:v>13.4</c:v>
                </c:pt>
                <c:pt idx="66">
                  <c:v>13.9</c:v>
                </c:pt>
                <c:pt idx="67">
                  <c:v>11.9</c:v>
                </c:pt>
                <c:pt idx="68">
                  <c:v>12.9</c:v>
                </c:pt>
                <c:pt idx="69">
                  <c:v>4</c:v>
                </c:pt>
                <c:pt idx="70">
                  <c:v>11.9</c:v>
                </c:pt>
                <c:pt idx="71">
                  <c:v>12.9</c:v>
                </c:pt>
                <c:pt idx="72">
                  <c:v>11.9</c:v>
                </c:pt>
                <c:pt idx="73">
                  <c:v>14.9</c:v>
                </c:pt>
                <c:pt idx="74">
                  <c:v>13.9</c:v>
                </c:pt>
                <c:pt idx="75">
                  <c:v>10.9</c:v>
                </c:pt>
                <c:pt idx="76">
                  <c:v>9.9</c:v>
                </c:pt>
                <c:pt idx="77">
                  <c:v>8.4</c:v>
                </c:pt>
                <c:pt idx="78">
                  <c:v>8.6999999999999993</c:v>
                </c:pt>
                <c:pt idx="79">
                  <c:v>11.9</c:v>
                </c:pt>
                <c:pt idx="80">
                  <c:v>13.9</c:v>
                </c:pt>
                <c:pt idx="81">
                  <c:v>11.8</c:v>
                </c:pt>
                <c:pt idx="82">
                  <c:v>4.5</c:v>
                </c:pt>
                <c:pt idx="83">
                  <c:v>13.5</c:v>
                </c:pt>
                <c:pt idx="84">
                  <c:v>16.899999999999999</c:v>
                </c:pt>
                <c:pt idx="85">
                  <c:v>31.9</c:v>
                </c:pt>
                <c:pt idx="86">
                  <c:v>10.8</c:v>
                </c:pt>
                <c:pt idx="87">
                  <c:v>15.6</c:v>
                </c:pt>
                <c:pt idx="88">
                  <c:v>13.9</c:v>
                </c:pt>
                <c:pt idx="89">
                  <c:v>16.5</c:v>
                </c:pt>
                <c:pt idx="90">
                  <c:v>17.899999999999999</c:v>
                </c:pt>
                <c:pt idx="91">
                  <c:v>18.899999999999999</c:v>
                </c:pt>
                <c:pt idx="92">
                  <c:v>13.4</c:v>
                </c:pt>
                <c:pt idx="93">
                  <c:v>14.8</c:v>
                </c:pt>
                <c:pt idx="94">
                  <c:v>14.8</c:v>
                </c:pt>
                <c:pt idx="95">
                  <c:v>14.8</c:v>
                </c:pt>
                <c:pt idx="96">
                  <c:v>14.4</c:v>
                </c:pt>
                <c:pt idx="97">
                  <c:v>18.899999999999999</c:v>
                </c:pt>
                <c:pt idx="98">
                  <c:v>11.9</c:v>
                </c:pt>
                <c:pt idx="99">
                  <c:v>4.9000000000000004</c:v>
                </c:pt>
                <c:pt idx="100">
                  <c:v>16.899999999999999</c:v>
                </c:pt>
                <c:pt idx="101">
                  <c:v>16.899999999999999</c:v>
                </c:pt>
                <c:pt idx="102">
                  <c:v>17.8</c:v>
                </c:pt>
                <c:pt idx="103">
                  <c:v>15.8</c:v>
                </c:pt>
                <c:pt idx="104">
                  <c:v>16.899999999999999</c:v>
                </c:pt>
                <c:pt idx="105">
                  <c:v>18.8</c:v>
                </c:pt>
                <c:pt idx="106">
                  <c:v>22.4</c:v>
                </c:pt>
                <c:pt idx="107">
                  <c:v>12.9</c:v>
                </c:pt>
                <c:pt idx="108">
                  <c:v>13</c:v>
                </c:pt>
                <c:pt idx="109">
                  <c:v>8.5</c:v>
                </c:pt>
                <c:pt idx="110">
                  <c:v>8.9</c:v>
                </c:pt>
                <c:pt idx="111">
                  <c:v>10.9</c:v>
                </c:pt>
                <c:pt idx="112">
                  <c:v>6.9</c:v>
                </c:pt>
                <c:pt idx="113">
                  <c:v>11.8</c:v>
                </c:pt>
                <c:pt idx="114">
                  <c:v>10.9</c:v>
                </c:pt>
                <c:pt idx="115">
                  <c:v>11.6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10.8</c:v>
                </c:pt>
                <c:pt idx="119">
                  <c:v>13.6</c:v>
                </c:pt>
                <c:pt idx="120">
                  <c:v>13.9</c:v>
                </c:pt>
                <c:pt idx="121">
                  <c:v>5.8</c:v>
                </c:pt>
                <c:pt idx="122">
                  <c:v>14.9</c:v>
                </c:pt>
                <c:pt idx="123">
                  <c:v>13.9</c:v>
                </c:pt>
                <c:pt idx="124">
                  <c:v>14.5</c:v>
                </c:pt>
                <c:pt idx="125">
                  <c:v>14.9</c:v>
                </c:pt>
                <c:pt idx="126">
                  <c:v>15.9</c:v>
                </c:pt>
                <c:pt idx="127">
                  <c:v>13.8</c:v>
                </c:pt>
                <c:pt idx="128">
                  <c:v>15.8</c:v>
                </c:pt>
                <c:pt idx="129">
                  <c:v>12.4</c:v>
                </c:pt>
                <c:pt idx="130">
                  <c:v>14.9</c:v>
                </c:pt>
                <c:pt idx="131">
                  <c:v>11.9</c:v>
                </c:pt>
                <c:pt idx="132">
                  <c:v>17.899999999999999</c:v>
                </c:pt>
                <c:pt idx="133">
                  <c:v>19.899999999999999</c:v>
                </c:pt>
                <c:pt idx="134">
                  <c:v>19.899999999999999</c:v>
                </c:pt>
                <c:pt idx="135">
                  <c:v>16.899999999999999</c:v>
                </c:pt>
                <c:pt idx="136">
                  <c:v>21.9</c:v>
                </c:pt>
                <c:pt idx="137">
                  <c:v>17.899999999999999</c:v>
                </c:pt>
                <c:pt idx="138">
                  <c:v>13.9</c:v>
                </c:pt>
                <c:pt idx="139">
                  <c:v>18.899999999999999</c:v>
                </c:pt>
                <c:pt idx="140">
                  <c:v>12.9</c:v>
                </c:pt>
                <c:pt idx="141">
                  <c:v>7.9</c:v>
                </c:pt>
                <c:pt idx="142">
                  <c:v>11.9</c:v>
                </c:pt>
                <c:pt idx="143">
                  <c:v>9</c:v>
                </c:pt>
                <c:pt idx="144">
                  <c:v>14.9</c:v>
                </c:pt>
                <c:pt idx="145">
                  <c:v>12.9</c:v>
                </c:pt>
                <c:pt idx="146">
                  <c:v>15.4</c:v>
                </c:pt>
                <c:pt idx="147">
                  <c:v>14.9</c:v>
                </c:pt>
                <c:pt idx="148">
                  <c:v>14.9</c:v>
                </c:pt>
                <c:pt idx="149">
                  <c:v>17.899999999999999</c:v>
                </c:pt>
                <c:pt idx="150">
                  <c:v>11.5</c:v>
                </c:pt>
                <c:pt idx="151">
                  <c:v>3.4</c:v>
                </c:pt>
                <c:pt idx="152">
                  <c:v>19.899999999999999</c:v>
                </c:pt>
                <c:pt idx="153">
                  <c:v>14.9</c:v>
                </c:pt>
                <c:pt idx="154">
                  <c:v>14.8</c:v>
                </c:pt>
                <c:pt idx="155">
                  <c:v>14.9</c:v>
                </c:pt>
                <c:pt idx="156">
                  <c:v>20.9</c:v>
                </c:pt>
                <c:pt idx="157">
                  <c:v>8.9</c:v>
                </c:pt>
                <c:pt idx="158">
                  <c:v>17.899999999999999</c:v>
                </c:pt>
                <c:pt idx="159">
                  <c:v>16.899999999999999</c:v>
                </c:pt>
                <c:pt idx="160">
                  <c:v>9.9</c:v>
                </c:pt>
                <c:pt idx="161">
                  <c:v>10.9</c:v>
                </c:pt>
                <c:pt idx="162">
                  <c:v>10</c:v>
                </c:pt>
                <c:pt idx="163">
                  <c:v>16.899999999999999</c:v>
                </c:pt>
                <c:pt idx="164">
                  <c:v>12.9</c:v>
                </c:pt>
                <c:pt idx="165">
                  <c:v>12.9</c:v>
                </c:pt>
                <c:pt idx="166">
                  <c:v>15.9</c:v>
                </c:pt>
                <c:pt idx="167">
                  <c:v>15.9</c:v>
                </c:pt>
                <c:pt idx="168">
                  <c:v>14.9</c:v>
                </c:pt>
                <c:pt idx="169">
                  <c:v>5.9</c:v>
                </c:pt>
                <c:pt idx="170">
                  <c:v>10.9</c:v>
                </c:pt>
                <c:pt idx="171">
                  <c:v>18.899999999999999</c:v>
                </c:pt>
                <c:pt idx="172">
                  <c:v>6.8</c:v>
                </c:pt>
                <c:pt idx="173">
                  <c:v>13.9</c:v>
                </c:pt>
                <c:pt idx="174">
                  <c:v>22.9</c:v>
                </c:pt>
                <c:pt idx="175">
                  <c:v>15.9</c:v>
                </c:pt>
                <c:pt idx="176">
                  <c:v>10.8</c:v>
                </c:pt>
                <c:pt idx="177">
                  <c:v>10.9</c:v>
                </c:pt>
                <c:pt idx="178">
                  <c:v>10.9</c:v>
                </c:pt>
                <c:pt idx="179">
                  <c:v>18.899999999999999</c:v>
                </c:pt>
                <c:pt idx="180">
                  <c:v>13.9</c:v>
                </c:pt>
                <c:pt idx="181">
                  <c:v>11.9</c:v>
                </c:pt>
                <c:pt idx="182">
                  <c:v>28.9</c:v>
                </c:pt>
                <c:pt idx="183">
                  <c:v>14.8</c:v>
                </c:pt>
                <c:pt idx="184">
                  <c:v>12.9</c:v>
                </c:pt>
                <c:pt idx="185">
                  <c:v>15.9</c:v>
                </c:pt>
                <c:pt idx="186">
                  <c:v>12.9</c:v>
                </c:pt>
                <c:pt idx="187">
                  <c:v>13.9</c:v>
                </c:pt>
                <c:pt idx="188">
                  <c:v>9.9</c:v>
                </c:pt>
                <c:pt idx="189">
                  <c:v>6.8</c:v>
                </c:pt>
                <c:pt idx="190">
                  <c:v>10.4</c:v>
                </c:pt>
                <c:pt idx="191">
                  <c:v>8.9</c:v>
                </c:pt>
                <c:pt idx="192">
                  <c:v>9.8000000000000007</c:v>
                </c:pt>
                <c:pt idx="193">
                  <c:v>7.9</c:v>
                </c:pt>
                <c:pt idx="194">
                  <c:v>9.6</c:v>
                </c:pt>
                <c:pt idx="195">
                  <c:v>6.9</c:v>
                </c:pt>
                <c:pt idx="196">
                  <c:v>4.9000000000000004</c:v>
                </c:pt>
                <c:pt idx="197">
                  <c:v>6</c:v>
                </c:pt>
                <c:pt idx="198">
                  <c:v>33.9</c:v>
                </c:pt>
                <c:pt idx="199">
                  <c:v>29.9</c:v>
                </c:pt>
                <c:pt idx="200">
                  <c:v>14.3</c:v>
                </c:pt>
                <c:pt idx="201">
                  <c:v>12.6</c:v>
                </c:pt>
                <c:pt idx="202">
                  <c:v>13.8</c:v>
                </c:pt>
                <c:pt idx="203">
                  <c:v>16.899999999999999</c:v>
                </c:pt>
                <c:pt idx="204">
                  <c:v>16</c:v>
                </c:pt>
                <c:pt idx="205">
                  <c:v>18.899999999999999</c:v>
                </c:pt>
                <c:pt idx="206">
                  <c:v>20.399999999999999</c:v>
                </c:pt>
                <c:pt idx="207">
                  <c:v>25.9</c:v>
                </c:pt>
                <c:pt idx="208">
                  <c:v>21.9</c:v>
                </c:pt>
                <c:pt idx="209">
                  <c:v>40.9</c:v>
                </c:pt>
                <c:pt idx="210">
                  <c:v>33.9</c:v>
                </c:pt>
                <c:pt idx="211">
                  <c:v>21.9</c:v>
                </c:pt>
                <c:pt idx="212">
                  <c:v>11.9</c:v>
                </c:pt>
                <c:pt idx="213">
                  <c:v>6.9</c:v>
                </c:pt>
                <c:pt idx="214">
                  <c:v>7.8</c:v>
                </c:pt>
                <c:pt idx="215">
                  <c:v>9.9</c:v>
                </c:pt>
                <c:pt idx="216">
                  <c:v>11</c:v>
                </c:pt>
                <c:pt idx="217">
                  <c:v>14.9</c:v>
                </c:pt>
                <c:pt idx="218">
                  <c:v>14.9</c:v>
                </c:pt>
                <c:pt idx="219">
                  <c:v>16.899999999999999</c:v>
                </c:pt>
                <c:pt idx="220">
                  <c:v>14.9</c:v>
                </c:pt>
                <c:pt idx="221">
                  <c:v>17.899999999999999</c:v>
                </c:pt>
                <c:pt idx="222">
                  <c:v>18.899999999999999</c:v>
                </c:pt>
                <c:pt idx="223">
                  <c:v>17.899999999999999</c:v>
                </c:pt>
                <c:pt idx="224">
                  <c:v>17.899999999999999</c:v>
                </c:pt>
                <c:pt idx="225">
                  <c:v>26.9</c:v>
                </c:pt>
                <c:pt idx="226">
                  <c:v>22.9</c:v>
                </c:pt>
                <c:pt idx="227">
                  <c:v>7.9</c:v>
                </c:pt>
                <c:pt idx="228">
                  <c:v>15.9</c:v>
                </c:pt>
                <c:pt idx="229">
                  <c:v>16.899999999999999</c:v>
                </c:pt>
                <c:pt idx="230">
                  <c:v>16.399999999999999</c:v>
                </c:pt>
                <c:pt idx="231">
                  <c:v>16.899999999999999</c:v>
                </c:pt>
                <c:pt idx="232">
                  <c:v>17.899999999999999</c:v>
                </c:pt>
                <c:pt idx="233">
                  <c:v>14.9</c:v>
                </c:pt>
                <c:pt idx="234">
                  <c:v>16.899999999999999</c:v>
                </c:pt>
                <c:pt idx="235">
                  <c:v>15.9</c:v>
                </c:pt>
                <c:pt idx="236">
                  <c:v>17.899999999999999</c:v>
                </c:pt>
                <c:pt idx="237">
                  <c:v>18.899999999999999</c:v>
                </c:pt>
                <c:pt idx="238">
                  <c:v>9.8000000000000007</c:v>
                </c:pt>
                <c:pt idx="239">
                  <c:v>7.1</c:v>
                </c:pt>
                <c:pt idx="240">
                  <c:v>13.9</c:v>
                </c:pt>
                <c:pt idx="241">
                  <c:v>11.3</c:v>
                </c:pt>
                <c:pt idx="242">
                  <c:v>13.9</c:v>
                </c:pt>
                <c:pt idx="243">
                  <c:v>13.9</c:v>
                </c:pt>
                <c:pt idx="244">
                  <c:v>16.7</c:v>
                </c:pt>
                <c:pt idx="245">
                  <c:v>16.899999999999999</c:v>
                </c:pt>
                <c:pt idx="246">
                  <c:v>15.9</c:v>
                </c:pt>
                <c:pt idx="247">
                  <c:v>17.899999999999999</c:v>
                </c:pt>
                <c:pt idx="248">
                  <c:v>16.899999999999999</c:v>
                </c:pt>
                <c:pt idx="249">
                  <c:v>13.9</c:v>
                </c:pt>
                <c:pt idx="250">
                  <c:v>14.9</c:v>
                </c:pt>
                <c:pt idx="251">
                  <c:v>11.9</c:v>
                </c:pt>
                <c:pt idx="252">
                  <c:v>14.9</c:v>
                </c:pt>
                <c:pt idx="253">
                  <c:v>15.9</c:v>
                </c:pt>
                <c:pt idx="254">
                  <c:v>16.899999999999999</c:v>
                </c:pt>
                <c:pt idx="255">
                  <c:v>23.9</c:v>
                </c:pt>
                <c:pt idx="256">
                  <c:v>15.9</c:v>
                </c:pt>
                <c:pt idx="257">
                  <c:v>12.9</c:v>
                </c:pt>
                <c:pt idx="258">
                  <c:v>8.5</c:v>
                </c:pt>
                <c:pt idx="259">
                  <c:v>18.899999999999999</c:v>
                </c:pt>
                <c:pt idx="260">
                  <c:v>13.9</c:v>
                </c:pt>
                <c:pt idx="261">
                  <c:v>14.9</c:v>
                </c:pt>
                <c:pt idx="262">
                  <c:v>18.899999999999999</c:v>
                </c:pt>
                <c:pt idx="263">
                  <c:v>26.9</c:v>
                </c:pt>
                <c:pt idx="264">
                  <c:v>17.899999999999999</c:v>
                </c:pt>
                <c:pt idx="265">
                  <c:v>15.9</c:v>
                </c:pt>
                <c:pt idx="266">
                  <c:v>16</c:v>
                </c:pt>
                <c:pt idx="267">
                  <c:v>4.5</c:v>
                </c:pt>
                <c:pt idx="268">
                  <c:v>15.9</c:v>
                </c:pt>
                <c:pt idx="269">
                  <c:v>16.899999999999999</c:v>
                </c:pt>
                <c:pt idx="270">
                  <c:v>17.899999999999999</c:v>
                </c:pt>
                <c:pt idx="271">
                  <c:v>19.899999999999999</c:v>
                </c:pt>
                <c:pt idx="272">
                  <c:v>18.899999999999999</c:v>
                </c:pt>
                <c:pt idx="273">
                  <c:v>19.899999999999999</c:v>
                </c:pt>
                <c:pt idx="274">
                  <c:v>14.9</c:v>
                </c:pt>
                <c:pt idx="275">
                  <c:v>16.899999999999999</c:v>
                </c:pt>
                <c:pt idx="276">
                  <c:v>17.899999999999999</c:v>
                </c:pt>
                <c:pt idx="277">
                  <c:v>23.9</c:v>
                </c:pt>
                <c:pt idx="278">
                  <c:v>19.899999999999999</c:v>
                </c:pt>
                <c:pt idx="279">
                  <c:v>22.9</c:v>
                </c:pt>
                <c:pt idx="280">
                  <c:v>24.9</c:v>
                </c:pt>
                <c:pt idx="281">
                  <c:v>14.9</c:v>
                </c:pt>
                <c:pt idx="282">
                  <c:v>13.9</c:v>
                </c:pt>
                <c:pt idx="283">
                  <c:v>4.9000000000000004</c:v>
                </c:pt>
                <c:pt idx="284">
                  <c:v>13.9</c:v>
                </c:pt>
                <c:pt idx="285">
                  <c:v>12.4</c:v>
                </c:pt>
                <c:pt idx="286">
                  <c:v>10.9</c:v>
                </c:pt>
                <c:pt idx="287">
                  <c:v>11.9</c:v>
                </c:pt>
                <c:pt idx="288">
                  <c:v>14.5</c:v>
                </c:pt>
                <c:pt idx="289">
                  <c:v>7.9</c:v>
                </c:pt>
                <c:pt idx="290">
                  <c:v>15.9</c:v>
                </c:pt>
                <c:pt idx="291">
                  <c:v>12.8</c:v>
                </c:pt>
                <c:pt idx="292">
                  <c:v>13.8</c:v>
                </c:pt>
                <c:pt idx="293">
                  <c:v>11.8</c:v>
                </c:pt>
                <c:pt idx="294">
                  <c:v>14.9</c:v>
                </c:pt>
                <c:pt idx="295">
                  <c:v>9.5</c:v>
                </c:pt>
                <c:pt idx="296">
                  <c:v>8.9</c:v>
                </c:pt>
                <c:pt idx="297">
                  <c:v>6.9</c:v>
                </c:pt>
                <c:pt idx="298">
                  <c:v>14.9</c:v>
                </c:pt>
                <c:pt idx="299">
                  <c:v>14.9</c:v>
                </c:pt>
                <c:pt idx="300">
                  <c:v>12.6</c:v>
                </c:pt>
                <c:pt idx="301">
                  <c:v>16.899999999999999</c:v>
                </c:pt>
                <c:pt idx="302">
                  <c:v>19.899999999999999</c:v>
                </c:pt>
                <c:pt idx="303">
                  <c:v>27.9</c:v>
                </c:pt>
                <c:pt idx="304">
                  <c:v>31.9</c:v>
                </c:pt>
                <c:pt idx="305">
                  <c:v>27.9</c:v>
                </c:pt>
                <c:pt idx="306">
                  <c:v>28.5</c:v>
                </c:pt>
                <c:pt idx="307">
                  <c:v>26.9</c:v>
                </c:pt>
                <c:pt idx="308">
                  <c:v>26.9</c:v>
                </c:pt>
                <c:pt idx="309">
                  <c:v>25.9</c:v>
                </c:pt>
                <c:pt idx="310">
                  <c:v>25.9</c:v>
                </c:pt>
                <c:pt idx="311">
                  <c:v>11</c:v>
                </c:pt>
                <c:pt idx="312">
                  <c:v>24.9</c:v>
                </c:pt>
                <c:pt idx="313">
                  <c:v>25.5</c:v>
                </c:pt>
                <c:pt idx="314">
                  <c:v>23.4</c:v>
                </c:pt>
                <c:pt idx="315">
                  <c:v>17.899999999999999</c:v>
                </c:pt>
                <c:pt idx="316">
                  <c:v>20.8</c:v>
                </c:pt>
                <c:pt idx="317">
                  <c:v>15.9</c:v>
                </c:pt>
                <c:pt idx="318">
                  <c:v>23.9</c:v>
                </c:pt>
                <c:pt idx="319">
                  <c:v>25.4</c:v>
                </c:pt>
                <c:pt idx="320">
                  <c:v>25.9</c:v>
                </c:pt>
                <c:pt idx="321">
                  <c:v>25</c:v>
                </c:pt>
                <c:pt idx="322">
                  <c:v>23.9</c:v>
                </c:pt>
                <c:pt idx="323">
                  <c:v>23.9</c:v>
                </c:pt>
                <c:pt idx="324">
                  <c:v>27.8</c:v>
                </c:pt>
                <c:pt idx="325">
                  <c:v>28.9</c:v>
                </c:pt>
                <c:pt idx="326">
                  <c:v>28.9</c:v>
                </c:pt>
                <c:pt idx="327">
                  <c:v>34.9</c:v>
                </c:pt>
                <c:pt idx="328">
                  <c:v>32.9</c:v>
                </c:pt>
                <c:pt idx="329">
                  <c:v>28.9</c:v>
                </c:pt>
                <c:pt idx="330">
                  <c:v>32.299999999999997</c:v>
                </c:pt>
                <c:pt idx="331">
                  <c:v>32.4</c:v>
                </c:pt>
                <c:pt idx="332">
                  <c:v>29.9</c:v>
                </c:pt>
                <c:pt idx="333">
                  <c:v>29.9</c:v>
                </c:pt>
                <c:pt idx="334">
                  <c:v>31.9</c:v>
                </c:pt>
                <c:pt idx="335">
                  <c:v>29.9</c:v>
                </c:pt>
                <c:pt idx="336">
                  <c:v>34.5</c:v>
                </c:pt>
                <c:pt idx="337">
                  <c:v>8.9</c:v>
                </c:pt>
                <c:pt idx="338">
                  <c:v>20.9</c:v>
                </c:pt>
                <c:pt idx="339">
                  <c:v>17.8</c:v>
                </c:pt>
                <c:pt idx="340">
                  <c:v>16.8</c:v>
                </c:pt>
                <c:pt idx="341">
                  <c:v>15.7</c:v>
                </c:pt>
                <c:pt idx="342">
                  <c:v>12.9</c:v>
                </c:pt>
                <c:pt idx="343">
                  <c:v>11.9</c:v>
                </c:pt>
                <c:pt idx="344">
                  <c:v>15.4</c:v>
                </c:pt>
                <c:pt idx="345">
                  <c:v>14.9</c:v>
                </c:pt>
                <c:pt idx="346">
                  <c:v>15.4</c:v>
                </c:pt>
                <c:pt idx="347">
                  <c:v>14.8</c:v>
                </c:pt>
                <c:pt idx="348">
                  <c:v>16.899999999999999</c:v>
                </c:pt>
                <c:pt idx="349">
                  <c:v>15.9</c:v>
                </c:pt>
                <c:pt idx="350">
                  <c:v>9.9</c:v>
                </c:pt>
                <c:pt idx="351">
                  <c:v>15.8</c:v>
                </c:pt>
                <c:pt idx="352">
                  <c:v>8.9</c:v>
                </c:pt>
                <c:pt idx="353">
                  <c:v>11.8</c:v>
                </c:pt>
                <c:pt idx="354">
                  <c:v>11.9</c:v>
                </c:pt>
                <c:pt idx="355">
                  <c:v>12.9</c:v>
                </c:pt>
                <c:pt idx="356">
                  <c:v>13.6</c:v>
                </c:pt>
                <c:pt idx="357">
                  <c:v>15.9</c:v>
                </c:pt>
                <c:pt idx="358">
                  <c:v>14.9</c:v>
                </c:pt>
                <c:pt idx="359">
                  <c:v>16.899999999999999</c:v>
                </c:pt>
                <c:pt idx="360">
                  <c:v>16.899999999999999</c:v>
                </c:pt>
                <c:pt idx="361">
                  <c:v>12.9</c:v>
                </c:pt>
                <c:pt idx="362">
                  <c:v>13.4</c:v>
                </c:pt>
                <c:pt idx="363">
                  <c:v>15.9</c:v>
                </c:pt>
                <c:pt idx="364">
                  <c:v>10.9</c:v>
                </c:pt>
                <c:pt idx="365">
                  <c:v>13.9</c:v>
                </c:pt>
                <c:pt idx="366">
                  <c:v>9.9</c:v>
                </c:pt>
                <c:pt idx="367">
                  <c:v>12.9</c:v>
                </c:pt>
                <c:pt idx="368">
                  <c:v>14.9</c:v>
                </c:pt>
                <c:pt idx="369">
                  <c:v>14.6</c:v>
                </c:pt>
                <c:pt idx="370">
                  <c:v>9.9</c:v>
                </c:pt>
                <c:pt idx="371">
                  <c:v>8.9</c:v>
                </c:pt>
                <c:pt idx="372">
                  <c:v>13.9</c:v>
                </c:pt>
                <c:pt idx="373">
                  <c:v>24.9</c:v>
                </c:pt>
                <c:pt idx="374">
                  <c:v>26.5</c:v>
                </c:pt>
                <c:pt idx="375">
                  <c:v>26.4</c:v>
                </c:pt>
                <c:pt idx="376">
                  <c:v>21.9</c:v>
                </c:pt>
                <c:pt idx="377">
                  <c:v>27.4</c:v>
                </c:pt>
                <c:pt idx="378">
                  <c:v>28.4</c:v>
                </c:pt>
                <c:pt idx="379">
                  <c:v>28.6</c:v>
                </c:pt>
                <c:pt idx="380">
                  <c:v>19.899999999999999</c:v>
                </c:pt>
                <c:pt idx="381">
                  <c:v>28.9</c:v>
                </c:pt>
                <c:pt idx="382">
                  <c:v>26.9</c:v>
                </c:pt>
                <c:pt idx="383">
                  <c:v>17.899999999999999</c:v>
                </c:pt>
                <c:pt idx="384">
                  <c:v>28.9</c:v>
                </c:pt>
                <c:pt idx="385">
                  <c:v>30.5</c:v>
                </c:pt>
                <c:pt idx="386">
                  <c:v>29.5</c:v>
                </c:pt>
                <c:pt idx="387">
                  <c:v>33.9</c:v>
                </c:pt>
                <c:pt idx="388">
                  <c:v>29.9</c:v>
                </c:pt>
                <c:pt idx="389">
                  <c:v>36.9</c:v>
                </c:pt>
                <c:pt idx="390">
                  <c:v>35.9</c:v>
                </c:pt>
                <c:pt idx="391">
                  <c:v>14.9</c:v>
                </c:pt>
                <c:pt idx="392">
                  <c:v>19</c:v>
                </c:pt>
                <c:pt idx="393">
                  <c:v>14.9</c:v>
                </c:pt>
                <c:pt idx="394">
                  <c:v>5.4</c:v>
                </c:pt>
                <c:pt idx="395">
                  <c:v>23</c:v>
                </c:pt>
                <c:pt idx="396">
                  <c:v>21.7</c:v>
                </c:pt>
                <c:pt idx="397">
                  <c:v>16.899999999999999</c:v>
                </c:pt>
                <c:pt idx="398">
                  <c:v>11.9</c:v>
                </c:pt>
                <c:pt idx="399">
                  <c:v>14.6</c:v>
                </c:pt>
                <c:pt idx="400">
                  <c:v>14.9</c:v>
                </c:pt>
                <c:pt idx="401">
                  <c:v>12.9</c:v>
                </c:pt>
                <c:pt idx="402">
                  <c:v>13.9</c:v>
                </c:pt>
                <c:pt idx="403">
                  <c:v>16.100000000000001</c:v>
                </c:pt>
                <c:pt idx="404">
                  <c:v>13.9</c:v>
                </c:pt>
                <c:pt idx="405">
                  <c:v>12.8</c:v>
                </c:pt>
                <c:pt idx="406">
                  <c:v>13.9</c:v>
                </c:pt>
                <c:pt idx="407">
                  <c:v>9</c:v>
                </c:pt>
                <c:pt idx="408">
                  <c:v>13.9</c:v>
                </c:pt>
                <c:pt idx="409">
                  <c:v>13.9</c:v>
                </c:pt>
                <c:pt idx="410">
                  <c:v>14</c:v>
                </c:pt>
                <c:pt idx="411">
                  <c:v>12.9</c:v>
                </c:pt>
                <c:pt idx="412">
                  <c:v>15.9</c:v>
                </c:pt>
                <c:pt idx="413">
                  <c:v>14.9</c:v>
                </c:pt>
                <c:pt idx="414">
                  <c:v>13.9</c:v>
                </c:pt>
                <c:pt idx="415">
                  <c:v>12.9</c:v>
                </c:pt>
                <c:pt idx="416">
                  <c:v>10.9</c:v>
                </c:pt>
                <c:pt idx="417">
                  <c:v>13.9</c:v>
                </c:pt>
                <c:pt idx="418">
                  <c:v>12.9</c:v>
                </c:pt>
                <c:pt idx="419">
                  <c:v>15.9</c:v>
                </c:pt>
                <c:pt idx="420">
                  <c:v>11.9</c:v>
                </c:pt>
                <c:pt idx="421">
                  <c:v>14.9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10.9</c:v>
                </c:pt>
                <c:pt idx="425">
                  <c:v>18.5</c:v>
                </c:pt>
                <c:pt idx="426">
                  <c:v>13.9</c:v>
                </c:pt>
                <c:pt idx="427">
                  <c:v>11.9</c:v>
                </c:pt>
                <c:pt idx="428">
                  <c:v>10.9</c:v>
                </c:pt>
                <c:pt idx="429">
                  <c:v>12.8</c:v>
                </c:pt>
                <c:pt idx="430">
                  <c:v>12.9</c:v>
                </c:pt>
                <c:pt idx="431">
                  <c:v>14.5</c:v>
                </c:pt>
                <c:pt idx="432">
                  <c:v>8.9</c:v>
                </c:pt>
                <c:pt idx="433">
                  <c:v>13.9</c:v>
                </c:pt>
                <c:pt idx="434">
                  <c:v>13.9</c:v>
                </c:pt>
                <c:pt idx="435">
                  <c:v>15.9</c:v>
                </c:pt>
                <c:pt idx="436">
                  <c:v>25.9</c:v>
                </c:pt>
                <c:pt idx="437">
                  <c:v>20.9</c:v>
                </c:pt>
                <c:pt idx="438">
                  <c:v>32.9</c:v>
                </c:pt>
                <c:pt idx="439">
                  <c:v>30.9</c:v>
                </c:pt>
                <c:pt idx="440">
                  <c:v>30.9</c:v>
                </c:pt>
                <c:pt idx="441">
                  <c:v>14.9</c:v>
                </c:pt>
                <c:pt idx="442">
                  <c:v>25.9</c:v>
                </c:pt>
                <c:pt idx="443">
                  <c:v>26.9</c:v>
                </c:pt>
                <c:pt idx="444">
                  <c:v>25.4</c:v>
                </c:pt>
                <c:pt idx="445">
                  <c:v>23.9</c:v>
                </c:pt>
                <c:pt idx="446">
                  <c:v>25.9</c:v>
                </c:pt>
                <c:pt idx="447">
                  <c:v>25.9</c:v>
                </c:pt>
                <c:pt idx="448">
                  <c:v>26.4</c:v>
                </c:pt>
                <c:pt idx="449">
                  <c:v>25.4</c:v>
                </c:pt>
                <c:pt idx="450">
                  <c:v>25.9</c:v>
                </c:pt>
                <c:pt idx="451">
                  <c:v>28.4</c:v>
                </c:pt>
                <c:pt idx="452">
                  <c:v>26.9</c:v>
                </c:pt>
                <c:pt idx="453">
                  <c:v>20.8</c:v>
                </c:pt>
                <c:pt idx="454">
                  <c:v>17.899999999999999</c:v>
                </c:pt>
                <c:pt idx="455">
                  <c:v>21.9</c:v>
                </c:pt>
                <c:pt idx="456">
                  <c:v>23.4</c:v>
                </c:pt>
                <c:pt idx="457">
                  <c:v>27.9</c:v>
                </c:pt>
                <c:pt idx="458">
                  <c:v>30.5</c:v>
                </c:pt>
                <c:pt idx="459">
                  <c:v>38.5</c:v>
                </c:pt>
                <c:pt idx="460">
                  <c:v>50.9</c:v>
                </c:pt>
                <c:pt idx="461">
                  <c:v>49.9</c:v>
                </c:pt>
                <c:pt idx="462">
                  <c:v>51.9</c:v>
                </c:pt>
                <c:pt idx="463">
                  <c:v>22.9</c:v>
                </c:pt>
                <c:pt idx="464">
                  <c:v>26.9</c:v>
                </c:pt>
                <c:pt idx="465">
                  <c:v>41.9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35.9</c:v>
                </c:pt>
                <c:pt idx="470">
                  <c:v>37.9</c:v>
                </c:pt>
                <c:pt idx="471">
                  <c:v>35.9</c:v>
                </c:pt>
                <c:pt idx="472">
                  <c:v>37.9</c:v>
                </c:pt>
                <c:pt idx="473">
                  <c:v>38.5</c:v>
                </c:pt>
                <c:pt idx="474">
                  <c:v>36.9</c:v>
                </c:pt>
                <c:pt idx="475">
                  <c:v>36.9</c:v>
                </c:pt>
                <c:pt idx="476">
                  <c:v>37.9</c:v>
                </c:pt>
                <c:pt idx="477">
                  <c:v>25.9</c:v>
                </c:pt>
                <c:pt idx="478">
                  <c:v>41.9</c:v>
                </c:pt>
                <c:pt idx="479">
                  <c:v>46.9</c:v>
                </c:pt>
                <c:pt idx="480">
                  <c:v>46.9</c:v>
                </c:pt>
                <c:pt idx="481">
                  <c:v>46.9</c:v>
                </c:pt>
                <c:pt idx="482">
                  <c:v>46.9</c:v>
                </c:pt>
                <c:pt idx="483">
                  <c:v>69.8</c:v>
                </c:pt>
                <c:pt idx="484">
                  <c:v>67.900000000000006</c:v>
                </c:pt>
                <c:pt idx="485">
                  <c:v>53.9</c:v>
                </c:pt>
                <c:pt idx="486">
                  <c:v>34.9</c:v>
                </c:pt>
                <c:pt idx="487">
                  <c:v>36.9</c:v>
                </c:pt>
                <c:pt idx="488">
                  <c:v>37.9</c:v>
                </c:pt>
                <c:pt idx="489">
                  <c:v>35.9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36.9</c:v>
                </c:pt>
                <c:pt idx="494">
                  <c:v>26.8</c:v>
                </c:pt>
                <c:pt idx="495">
                  <c:v>34.9</c:v>
                </c:pt>
                <c:pt idx="496">
                  <c:v>44.9</c:v>
                </c:pt>
                <c:pt idx="497">
                  <c:v>36.9</c:v>
                </c:pt>
                <c:pt idx="498">
                  <c:v>41.9</c:v>
                </c:pt>
                <c:pt idx="499">
                  <c:v>55.9</c:v>
                </c:pt>
                <c:pt idx="500">
                  <c:v>63.9</c:v>
                </c:pt>
                <c:pt idx="501">
                  <c:v>64.900000000000006</c:v>
                </c:pt>
                <c:pt idx="502">
                  <c:v>49.9</c:v>
                </c:pt>
                <c:pt idx="503">
                  <c:v>49.9</c:v>
                </c:pt>
                <c:pt idx="504">
                  <c:v>65.900000000000006</c:v>
                </c:pt>
                <c:pt idx="505">
                  <c:v>55.9</c:v>
                </c:pt>
                <c:pt idx="506">
                  <c:v>61.9</c:v>
                </c:pt>
                <c:pt idx="507">
                  <c:v>39</c:v>
                </c:pt>
                <c:pt idx="508">
                  <c:v>14.9</c:v>
                </c:pt>
                <c:pt idx="509">
                  <c:v>12.9</c:v>
                </c:pt>
                <c:pt idx="510">
                  <c:v>12.9</c:v>
                </c:pt>
                <c:pt idx="511">
                  <c:v>17.8</c:v>
                </c:pt>
                <c:pt idx="512">
                  <c:v>19.899999999999999</c:v>
                </c:pt>
                <c:pt idx="513">
                  <c:v>16.2</c:v>
                </c:pt>
                <c:pt idx="514">
                  <c:v>13.8</c:v>
                </c:pt>
                <c:pt idx="515">
                  <c:v>14.9</c:v>
                </c:pt>
                <c:pt idx="516">
                  <c:v>14</c:v>
                </c:pt>
                <c:pt idx="517">
                  <c:v>15.9</c:v>
                </c:pt>
                <c:pt idx="518">
                  <c:v>13.4</c:v>
                </c:pt>
                <c:pt idx="519">
                  <c:v>13.9</c:v>
                </c:pt>
                <c:pt idx="520">
                  <c:v>13.8</c:v>
                </c:pt>
                <c:pt idx="521">
                  <c:v>9.9</c:v>
                </c:pt>
                <c:pt idx="522">
                  <c:v>9.9</c:v>
                </c:pt>
                <c:pt idx="523">
                  <c:v>9.8000000000000007</c:v>
                </c:pt>
                <c:pt idx="524">
                  <c:v>9.6999999999999993</c:v>
                </c:pt>
                <c:pt idx="525">
                  <c:v>10.9</c:v>
                </c:pt>
                <c:pt idx="526">
                  <c:v>16.8</c:v>
                </c:pt>
                <c:pt idx="527">
                  <c:v>25.4</c:v>
                </c:pt>
                <c:pt idx="528">
                  <c:v>11.5</c:v>
                </c:pt>
                <c:pt idx="529">
                  <c:v>15.8</c:v>
                </c:pt>
                <c:pt idx="530">
                  <c:v>13.9</c:v>
                </c:pt>
                <c:pt idx="531">
                  <c:v>17.899999999999999</c:v>
                </c:pt>
                <c:pt idx="532">
                  <c:v>9</c:v>
                </c:pt>
                <c:pt idx="533">
                  <c:v>11</c:v>
                </c:pt>
                <c:pt idx="534">
                  <c:v>9</c:v>
                </c:pt>
                <c:pt idx="535">
                  <c:v>14.8</c:v>
                </c:pt>
                <c:pt idx="536">
                  <c:v>14</c:v>
                </c:pt>
                <c:pt idx="537">
                  <c:v>11.9</c:v>
                </c:pt>
                <c:pt idx="538">
                  <c:v>11.9</c:v>
                </c:pt>
                <c:pt idx="539">
                  <c:v>8.9</c:v>
                </c:pt>
                <c:pt idx="540">
                  <c:v>15.9</c:v>
                </c:pt>
                <c:pt idx="541">
                  <c:v>14.5</c:v>
                </c:pt>
                <c:pt idx="542">
                  <c:v>17.899999999999999</c:v>
                </c:pt>
                <c:pt idx="543">
                  <c:v>17</c:v>
                </c:pt>
                <c:pt idx="544">
                  <c:v>15</c:v>
                </c:pt>
                <c:pt idx="545">
                  <c:v>13.9</c:v>
                </c:pt>
                <c:pt idx="546">
                  <c:v>17.899999999999999</c:v>
                </c:pt>
                <c:pt idx="547">
                  <c:v>19</c:v>
                </c:pt>
                <c:pt idx="548">
                  <c:v>18.899999999999999</c:v>
                </c:pt>
                <c:pt idx="549">
                  <c:v>18.899999999999999</c:v>
                </c:pt>
                <c:pt idx="550">
                  <c:v>19</c:v>
                </c:pt>
                <c:pt idx="551">
                  <c:v>19.899999999999999</c:v>
                </c:pt>
                <c:pt idx="552">
                  <c:v>19.899999999999999</c:v>
                </c:pt>
                <c:pt idx="553">
                  <c:v>20</c:v>
                </c:pt>
                <c:pt idx="554">
                  <c:v>8.6999999999999993</c:v>
                </c:pt>
                <c:pt idx="555">
                  <c:v>20.9</c:v>
                </c:pt>
                <c:pt idx="556">
                  <c:v>16</c:v>
                </c:pt>
                <c:pt idx="557">
                  <c:v>17.899999999999999</c:v>
                </c:pt>
                <c:pt idx="558">
                  <c:v>6.9</c:v>
                </c:pt>
                <c:pt idx="559">
                  <c:v>10.5</c:v>
                </c:pt>
                <c:pt idx="560">
                  <c:v>11.3</c:v>
                </c:pt>
                <c:pt idx="561">
                  <c:v>18</c:v>
                </c:pt>
                <c:pt idx="562">
                  <c:v>17</c:v>
                </c:pt>
                <c:pt idx="563">
                  <c:v>22.9</c:v>
                </c:pt>
                <c:pt idx="564">
                  <c:v>18.5</c:v>
                </c:pt>
                <c:pt idx="565">
                  <c:v>21</c:v>
                </c:pt>
                <c:pt idx="566">
                  <c:v>21.4</c:v>
                </c:pt>
                <c:pt idx="567">
                  <c:v>19</c:v>
                </c:pt>
                <c:pt idx="568">
                  <c:v>15.5</c:v>
                </c:pt>
                <c:pt idx="569">
                  <c:v>18.899999999999999</c:v>
                </c:pt>
                <c:pt idx="570">
                  <c:v>18</c:v>
                </c:pt>
                <c:pt idx="571">
                  <c:v>11.4</c:v>
                </c:pt>
                <c:pt idx="572">
                  <c:v>20</c:v>
                </c:pt>
                <c:pt idx="573">
                  <c:v>27.9</c:v>
                </c:pt>
                <c:pt idx="574">
                  <c:v>20</c:v>
                </c:pt>
                <c:pt idx="575">
                  <c:v>7.9</c:v>
                </c:pt>
                <c:pt idx="576">
                  <c:v>10</c:v>
                </c:pt>
                <c:pt idx="577">
                  <c:v>12</c:v>
                </c:pt>
                <c:pt idx="578">
                  <c:v>16.899999999999999</c:v>
                </c:pt>
                <c:pt idx="579">
                  <c:v>11.4</c:v>
                </c:pt>
                <c:pt idx="580">
                  <c:v>17.899999999999999</c:v>
                </c:pt>
                <c:pt idx="581">
                  <c:v>15</c:v>
                </c:pt>
                <c:pt idx="582">
                  <c:v>17</c:v>
                </c:pt>
                <c:pt idx="583">
                  <c:v>14.9</c:v>
                </c:pt>
                <c:pt idx="584">
                  <c:v>5.7</c:v>
                </c:pt>
                <c:pt idx="585">
                  <c:v>8</c:v>
                </c:pt>
                <c:pt idx="586">
                  <c:v>10</c:v>
                </c:pt>
                <c:pt idx="587">
                  <c:v>16.5</c:v>
                </c:pt>
                <c:pt idx="588">
                  <c:v>13</c:v>
                </c:pt>
                <c:pt idx="589">
                  <c:v>12.8</c:v>
                </c:pt>
                <c:pt idx="590">
                  <c:v>13.9</c:v>
                </c:pt>
                <c:pt idx="591">
                  <c:v>14</c:v>
                </c:pt>
                <c:pt idx="592">
                  <c:v>15.4</c:v>
                </c:pt>
                <c:pt idx="593">
                  <c:v>9</c:v>
                </c:pt>
                <c:pt idx="594">
                  <c:v>8.9</c:v>
                </c:pt>
                <c:pt idx="595">
                  <c:v>18</c:v>
                </c:pt>
                <c:pt idx="596">
                  <c:v>15</c:v>
                </c:pt>
                <c:pt idx="597">
                  <c:v>11.9</c:v>
                </c:pt>
                <c:pt idx="598">
                  <c:v>17.899999999999999</c:v>
                </c:pt>
                <c:pt idx="599">
                  <c:v>20.9</c:v>
                </c:pt>
                <c:pt idx="600">
                  <c:v>10.9</c:v>
                </c:pt>
                <c:pt idx="601">
                  <c:v>6.9</c:v>
                </c:pt>
                <c:pt idx="602">
                  <c:v>9.9</c:v>
                </c:pt>
                <c:pt idx="603">
                  <c:v>9.9</c:v>
                </c:pt>
                <c:pt idx="604">
                  <c:v>18.899999999999999</c:v>
                </c:pt>
                <c:pt idx="605">
                  <c:v>11.9</c:v>
                </c:pt>
                <c:pt idx="606">
                  <c:v>16.899999999999999</c:v>
                </c:pt>
                <c:pt idx="607">
                  <c:v>11.9</c:v>
                </c:pt>
                <c:pt idx="608">
                  <c:v>14.4</c:v>
                </c:pt>
                <c:pt idx="609">
                  <c:v>16.899999999999999</c:v>
                </c:pt>
                <c:pt idx="610">
                  <c:v>14.7</c:v>
                </c:pt>
                <c:pt idx="611">
                  <c:v>13.9</c:v>
                </c:pt>
                <c:pt idx="612">
                  <c:v>12.9</c:v>
                </c:pt>
                <c:pt idx="613">
                  <c:v>5.4</c:v>
                </c:pt>
                <c:pt idx="614">
                  <c:v>14.5</c:v>
                </c:pt>
                <c:pt idx="615">
                  <c:v>13.9</c:v>
                </c:pt>
                <c:pt idx="616">
                  <c:v>14.9</c:v>
                </c:pt>
                <c:pt idx="617">
                  <c:v>17.899999999999999</c:v>
                </c:pt>
                <c:pt idx="618">
                  <c:v>14.9</c:v>
                </c:pt>
                <c:pt idx="619">
                  <c:v>24.9</c:v>
                </c:pt>
                <c:pt idx="620">
                  <c:v>21.9</c:v>
                </c:pt>
                <c:pt idx="621">
                  <c:v>6</c:v>
                </c:pt>
                <c:pt idx="622">
                  <c:v>11.9</c:v>
                </c:pt>
                <c:pt idx="623">
                  <c:v>19.899999999999999</c:v>
                </c:pt>
                <c:pt idx="624">
                  <c:v>27.9</c:v>
                </c:pt>
                <c:pt idx="625">
                  <c:v>13.9</c:v>
                </c:pt>
                <c:pt idx="626">
                  <c:v>6.9</c:v>
                </c:pt>
                <c:pt idx="627">
                  <c:v>15.9</c:v>
                </c:pt>
                <c:pt idx="628">
                  <c:v>12.9</c:v>
                </c:pt>
                <c:pt idx="629">
                  <c:v>17.899999999999999</c:v>
                </c:pt>
                <c:pt idx="630">
                  <c:v>9.9</c:v>
                </c:pt>
                <c:pt idx="631">
                  <c:v>30.9</c:v>
                </c:pt>
                <c:pt idx="632">
                  <c:v>13.8</c:v>
                </c:pt>
                <c:pt idx="633">
                  <c:v>17.899999999999999</c:v>
                </c:pt>
                <c:pt idx="634">
                  <c:v>16.899999999999999</c:v>
                </c:pt>
                <c:pt idx="635">
                  <c:v>21.9</c:v>
                </c:pt>
                <c:pt idx="636">
                  <c:v>21.9</c:v>
                </c:pt>
                <c:pt idx="637">
                  <c:v>16.899999999999999</c:v>
                </c:pt>
                <c:pt idx="638">
                  <c:v>15.9</c:v>
                </c:pt>
                <c:pt idx="639">
                  <c:v>23.9</c:v>
                </c:pt>
                <c:pt idx="640">
                  <c:v>22.9</c:v>
                </c:pt>
                <c:pt idx="641">
                  <c:v>21.9</c:v>
                </c:pt>
                <c:pt idx="642">
                  <c:v>22.9</c:v>
                </c:pt>
                <c:pt idx="643">
                  <c:v>25.9</c:v>
                </c:pt>
                <c:pt idx="644">
                  <c:v>12.8</c:v>
                </c:pt>
                <c:pt idx="645">
                  <c:v>23.9</c:v>
                </c:pt>
                <c:pt idx="646">
                  <c:v>24.9</c:v>
                </c:pt>
                <c:pt idx="647">
                  <c:v>19.899999999999999</c:v>
                </c:pt>
                <c:pt idx="648">
                  <c:v>13.9</c:v>
                </c:pt>
                <c:pt idx="649">
                  <c:v>8</c:v>
                </c:pt>
                <c:pt idx="650">
                  <c:v>6.8</c:v>
                </c:pt>
                <c:pt idx="651">
                  <c:v>19.899999999999999</c:v>
                </c:pt>
                <c:pt idx="652">
                  <c:v>16.7</c:v>
                </c:pt>
                <c:pt idx="653">
                  <c:v>15.4</c:v>
                </c:pt>
                <c:pt idx="654">
                  <c:v>12.4</c:v>
                </c:pt>
                <c:pt idx="655">
                  <c:v>16.899999999999999</c:v>
                </c:pt>
                <c:pt idx="656">
                  <c:v>19.899999999999999</c:v>
                </c:pt>
                <c:pt idx="657">
                  <c:v>9.5</c:v>
                </c:pt>
                <c:pt idx="658">
                  <c:v>17.899999999999999</c:v>
                </c:pt>
                <c:pt idx="659">
                  <c:v>19.899999999999999</c:v>
                </c:pt>
                <c:pt idx="660">
                  <c:v>20.399999999999999</c:v>
                </c:pt>
                <c:pt idx="661">
                  <c:v>23.9</c:v>
                </c:pt>
                <c:pt idx="662">
                  <c:v>26.9</c:v>
                </c:pt>
                <c:pt idx="663">
                  <c:v>29.9</c:v>
                </c:pt>
                <c:pt idx="664">
                  <c:v>18.600000000000001</c:v>
                </c:pt>
                <c:pt idx="665">
                  <c:v>10.9</c:v>
                </c:pt>
                <c:pt idx="666">
                  <c:v>18.899999999999999</c:v>
                </c:pt>
                <c:pt idx="667">
                  <c:v>23.9</c:v>
                </c:pt>
                <c:pt idx="668">
                  <c:v>18.899999999999999</c:v>
                </c:pt>
                <c:pt idx="669">
                  <c:v>3.9</c:v>
                </c:pt>
                <c:pt idx="670">
                  <c:v>11.9</c:v>
                </c:pt>
                <c:pt idx="671">
                  <c:v>20.9</c:v>
                </c:pt>
                <c:pt idx="672">
                  <c:v>32.1</c:v>
                </c:pt>
                <c:pt idx="673">
                  <c:v>14.5</c:v>
                </c:pt>
                <c:pt idx="674">
                  <c:v>19.899999999999999</c:v>
                </c:pt>
                <c:pt idx="675">
                  <c:v>29.6</c:v>
                </c:pt>
                <c:pt idx="676">
                  <c:v>17.899999999999999</c:v>
                </c:pt>
                <c:pt idx="677">
                  <c:v>6.5</c:v>
                </c:pt>
                <c:pt idx="678">
                  <c:v>8.9</c:v>
                </c:pt>
                <c:pt idx="679">
                  <c:v>12.9</c:v>
                </c:pt>
                <c:pt idx="680">
                  <c:v>11.9</c:v>
                </c:pt>
                <c:pt idx="681">
                  <c:v>18.899999999999999</c:v>
                </c:pt>
                <c:pt idx="682">
                  <c:v>18.899999999999999</c:v>
                </c:pt>
                <c:pt idx="683">
                  <c:v>12.9</c:v>
                </c:pt>
                <c:pt idx="684">
                  <c:v>11.9</c:v>
                </c:pt>
                <c:pt idx="685">
                  <c:v>26.9</c:v>
                </c:pt>
                <c:pt idx="686">
                  <c:v>16</c:v>
                </c:pt>
                <c:pt idx="687">
                  <c:v>22.9</c:v>
                </c:pt>
                <c:pt idx="688">
                  <c:v>30.1</c:v>
                </c:pt>
                <c:pt idx="689">
                  <c:v>9.9</c:v>
                </c:pt>
                <c:pt idx="690">
                  <c:v>12.9</c:v>
                </c:pt>
                <c:pt idx="691">
                  <c:v>13.8</c:v>
                </c:pt>
                <c:pt idx="692">
                  <c:v>15.6</c:v>
                </c:pt>
                <c:pt idx="693">
                  <c:v>14.9</c:v>
                </c:pt>
                <c:pt idx="694">
                  <c:v>14.9</c:v>
                </c:pt>
                <c:pt idx="695">
                  <c:v>17.899999999999999</c:v>
                </c:pt>
                <c:pt idx="696">
                  <c:v>16.899999999999999</c:v>
                </c:pt>
                <c:pt idx="697">
                  <c:v>12.9</c:v>
                </c:pt>
                <c:pt idx="698">
                  <c:v>9.9</c:v>
                </c:pt>
                <c:pt idx="699">
                  <c:v>13.4</c:v>
                </c:pt>
                <c:pt idx="700">
                  <c:v>11.9</c:v>
                </c:pt>
                <c:pt idx="701">
                  <c:v>15.9</c:v>
                </c:pt>
                <c:pt idx="702">
                  <c:v>14.9</c:v>
                </c:pt>
                <c:pt idx="703">
                  <c:v>13.9</c:v>
                </c:pt>
                <c:pt idx="704">
                  <c:v>10.9</c:v>
                </c:pt>
                <c:pt idx="705">
                  <c:v>15.9</c:v>
                </c:pt>
                <c:pt idx="706">
                  <c:v>16.899999999999999</c:v>
                </c:pt>
                <c:pt idx="707">
                  <c:v>31.9</c:v>
                </c:pt>
                <c:pt idx="708">
                  <c:v>26.9</c:v>
                </c:pt>
                <c:pt idx="709">
                  <c:v>19.899999999999999</c:v>
                </c:pt>
                <c:pt idx="710">
                  <c:v>31.3</c:v>
                </c:pt>
                <c:pt idx="711">
                  <c:v>9.9</c:v>
                </c:pt>
                <c:pt idx="712">
                  <c:v>25.9</c:v>
                </c:pt>
                <c:pt idx="713">
                  <c:v>9.9</c:v>
                </c:pt>
                <c:pt idx="714">
                  <c:v>12.9</c:v>
                </c:pt>
                <c:pt idx="715">
                  <c:v>15.2</c:v>
                </c:pt>
                <c:pt idx="716">
                  <c:v>13.9</c:v>
                </c:pt>
                <c:pt idx="717">
                  <c:v>19.899999999999999</c:v>
                </c:pt>
                <c:pt idx="718">
                  <c:v>17.899999999999999</c:v>
                </c:pt>
                <c:pt idx="719">
                  <c:v>8.9</c:v>
                </c:pt>
                <c:pt idx="720">
                  <c:v>35.9</c:v>
                </c:pt>
                <c:pt idx="721">
                  <c:v>17.399999999999999</c:v>
                </c:pt>
                <c:pt idx="722">
                  <c:v>14.9</c:v>
                </c:pt>
                <c:pt idx="723">
                  <c:v>11.6</c:v>
                </c:pt>
                <c:pt idx="724">
                  <c:v>9.9</c:v>
                </c:pt>
                <c:pt idx="725">
                  <c:v>17.899999999999999</c:v>
                </c:pt>
                <c:pt idx="726">
                  <c:v>8.9</c:v>
                </c:pt>
                <c:pt idx="727">
                  <c:v>3.8</c:v>
                </c:pt>
                <c:pt idx="728">
                  <c:v>14.8</c:v>
                </c:pt>
                <c:pt idx="729">
                  <c:v>14.9</c:v>
                </c:pt>
                <c:pt idx="730">
                  <c:v>14.8</c:v>
                </c:pt>
                <c:pt idx="731">
                  <c:v>14.8</c:v>
                </c:pt>
                <c:pt idx="732">
                  <c:v>4.9000000000000004</c:v>
                </c:pt>
                <c:pt idx="733">
                  <c:v>7.9</c:v>
                </c:pt>
                <c:pt idx="734">
                  <c:v>17.8</c:v>
                </c:pt>
                <c:pt idx="735">
                  <c:v>15.8</c:v>
                </c:pt>
                <c:pt idx="736">
                  <c:v>14.8</c:v>
                </c:pt>
                <c:pt idx="737">
                  <c:v>8.3000000000000007</c:v>
                </c:pt>
                <c:pt idx="738">
                  <c:v>7.9</c:v>
                </c:pt>
                <c:pt idx="739">
                  <c:v>14.9</c:v>
                </c:pt>
                <c:pt idx="740">
                  <c:v>9.9</c:v>
                </c:pt>
                <c:pt idx="741">
                  <c:v>5.9</c:v>
                </c:pt>
                <c:pt idx="742">
                  <c:v>24.4</c:v>
                </c:pt>
              </c:numCache>
            </c:numRef>
          </c:xVal>
          <c:yVal>
            <c:numRef>
              <c:f>'Regression brand'!$D$3:$D$745</c:f>
              <c:numCache>
                <c:formatCode>General</c:formatCode>
                <c:ptCount val="74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1E-44F6-B2AA-838305F0D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270751"/>
        <c:axId val="1855278239"/>
      </c:scatterChart>
      <c:valAx>
        <c:axId val="1855270751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78239"/>
        <c:crosses val="autoZero"/>
        <c:crossBetween val="midCat"/>
      </c:valAx>
      <c:valAx>
        <c:axId val="1855278239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7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15</xdr:row>
      <xdr:rowOff>0</xdr:rowOff>
    </xdr:from>
    <xdr:to>
      <xdr:col>26</xdr:col>
      <xdr:colOff>119743</xdr:colOff>
      <xdr:row>39</xdr:row>
      <xdr:rowOff>48986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AF8478-CF6B-4AB4-8DB8-35745ABDE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70</xdr:row>
      <xdr:rowOff>0</xdr:rowOff>
    </xdr:from>
    <xdr:to>
      <xdr:col>16</xdr:col>
      <xdr:colOff>297180</xdr:colOff>
      <xdr:row>94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2DBECB4-3B64-4B7C-8385-11988110B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12</xdr:row>
      <xdr:rowOff>0</xdr:rowOff>
    </xdr:from>
    <xdr:to>
      <xdr:col>27</xdr:col>
      <xdr:colOff>327660</xdr:colOff>
      <xdr:row>34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C56D707-3202-446D-ABE5-D663DDDB9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</xdr:row>
      <xdr:rowOff>0</xdr:rowOff>
    </xdr:from>
    <xdr:to>
      <xdr:col>22</xdr:col>
      <xdr:colOff>76200</xdr:colOff>
      <xdr:row>33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260D40-E658-4665-AB3D-EA271193C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160020</xdr:colOff>
      <xdr:row>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ABAB4F-5353-4F8E-A773-926BDF94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"/>
          <a:ext cx="8694420" cy="6537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541020</xdr:colOff>
      <xdr:row>1</xdr:row>
      <xdr:rowOff>38100</xdr:rowOff>
    </xdr:from>
    <xdr:to>
      <xdr:col>12</xdr:col>
      <xdr:colOff>144780</xdr:colOff>
      <xdr:row>29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76CB54-851E-44CB-ADE1-2154AC411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" y="205740"/>
          <a:ext cx="5699760" cy="468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wnloads\Chi%20Square%20test%20Part%20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wnloads\Chi%20Square%20test%20Part%20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ownloads\Chi%20Square%20test%20Part%20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28.845720138888" createdVersion="1" refreshedVersion="8" recordCount="743" upgradeOnRefresh="1" xr:uid="{530408FD-5C17-4547-A431-1853557A1AF3}">
  <cacheSource type="worksheet">
    <worksheetSource ref="I1:J744" sheet="Auto DATA" r:id="rId2"/>
  </cacheSource>
  <cacheFields count="2">
    <cacheField name="Origin" numFmtId="0">
      <sharedItems count="2">
        <s v="Asia or Europe"/>
        <s v="USA"/>
      </sharedItems>
    </cacheField>
    <cacheField name="Type" numFmtId="0">
      <sharedItems count="10">
        <s v="SUV"/>
        <s v="Sedan"/>
        <s v="Coupe"/>
        <s v="Minivan"/>
        <s v="PickupT"/>
        <s v="Van"/>
        <s v="SedanWg"/>
        <s v="Wagon"/>
        <s v="Sports Cr"/>
        <s v="Muscle C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28.839222106479" createdVersion="1" refreshedVersion="8" recordCount="743" upgradeOnRefresh="1" xr:uid="{E6E91BAB-1E72-4E27-9A96-F2A5797C018A}">
  <cacheSource type="worksheet">
    <worksheetSource ref="A1:J744" sheet="copy of data" r:id="rId2"/>
  </cacheSource>
  <cacheFields count="10">
    <cacheField name="Car" numFmtId="0">
      <sharedItems/>
    </cacheField>
    <cacheField name="Model" numFmtId="0">
      <sharedItems/>
    </cacheField>
    <cacheField name="Price" numFmtId="164">
      <sharedItems containsSemiMixedTypes="0" containsString="0" containsNumber="1" minValue="3.4" maxValue="69.8"/>
    </cacheField>
    <cacheField name="Price range" numFmtId="164">
      <sharedItems/>
    </cacheField>
    <cacheField name="Mileage" numFmtId="164">
      <sharedItems containsSemiMixedTypes="0" containsString="0" containsNumber="1" minValue="0.1" maxValue="144.19999999999999"/>
    </cacheField>
    <cacheField name="Age" numFmtId="0">
      <sharedItems containsSemiMixedTypes="0" containsString="0" containsNumber="1" containsInteger="1" minValue="1" maxValue="9"/>
    </cacheField>
    <cacheField name="Age Range" numFmtId="164">
      <sharedItems count="2">
        <s v="Recent Cars"/>
        <s v="Old Cars"/>
      </sharedItems>
    </cacheField>
    <cacheField name="OriginCODE" numFmtId="0">
      <sharedItems containsSemiMixedTypes="0" containsString="0" containsNumber="1" containsInteger="1" minValue="0" maxValue="1"/>
    </cacheField>
    <cacheField name="Origin" numFmtId="0">
      <sharedItems count="2">
        <s v="Asia or Europe"/>
        <s v="USA"/>
      </sharedItems>
    </cacheField>
    <cacheField name="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28.821091087964" createdVersion="1" refreshedVersion="8" recordCount="743" upgradeOnRefresh="1" xr:uid="{7ACE0EBB-E3BA-4494-B293-0DE3AE07585A}">
  <cacheSource type="worksheet">
    <worksheetSource ref="A1:J744" sheet="Auto DATA" r:id="rId2"/>
  </cacheSource>
  <cacheFields count="9">
    <cacheField name="Car" numFmtId="0">
      <sharedItems/>
    </cacheField>
    <cacheField name="Model" numFmtId="0">
      <sharedItems/>
    </cacheField>
    <cacheField name="Price" numFmtId="164">
      <sharedItems containsSemiMixedTypes="0" containsString="0" containsNumber="1" minValue="3.4" maxValue="69.8"/>
    </cacheField>
    <cacheField name="Price range" numFmtId="164">
      <sharedItems count="3">
        <s v="Medium Price"/>
        <s v="Low Price"/>
        <s v="High Price"/>
      </sharedItems>
    </cacheField>
    <cacheField name="Mileage" numFmtId="164">
      <sharedItems containsSemiMixedTypes="0" containsString="0" containsNumber="1" minValue="0.1" maxValue="144.19999999999999"/>
    </cacheField>
    <cacheField name="Age" numFmtId="0">
      <sharedItems containsSemiMixedTypes="0" containsString="0" containsNumber="1" containsInteger="1" minValue="1" maxValue="9"/>
    </cacheField>
    <cacheField name="OriginCODE" numFmtId="0">
      <sharedItems containsSemiMixedTypes="0" containsString="0" containsNumber="1" containsInteger="1" minValue="0" maxValue="1"/>
    </cacheField>
    <cacheField name="Origin" numFmtId="0">
      <sharedItems count="2">
        <s v="Asia or Europe"/>
        <s v="USA"/>
      </sharedItems>
    </cacheField>
    <cacheField name="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4833.701096296296" createdVersion="8" refreshedVersion="8" minRefreshableVersion="3" recordCount="743" xr:uid="{DB1D0117-0684-46CF-87A8-9EBCD5E6B92B}">
  <cacheSource type="worksheet">
    <worksheetSource ref="A1:B744" sheet="Z-Test"/>
  </cacheSource>
  <cacheFields count="2">
    <cacheField name="Origin" numFmtId="0">
      <sharedItems count="2">
        <s v="Asia or Europe"/>
        <s v="USA"/>
      </sharedItems>
    </cacheField>
    <cacheField name="Type" numFmtId="0">
      <sharedItems count="10">
        <s v="SUV"/>
        <s v="Sedan"/>
        <s v="Coupe"/>
        <s v="Minivan"/>
        <s v="PickupT"/>
        <s v="Van"/>
        <s v="SedanWg"/>
        <s v="Wagon"/>
        <s v="Sports Cr"/>
        <s v="Muscle C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"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2"/>
  </r>
  <r>
    <x v="1"/>
    <x v="0"/>
  </r>
  <r>
    <x v="1"/>
    <x v="0"/>
  </r>
  <r>
    <x v="1"/>
    <x v="0"/>
  </r>
  <r>
    <x v="1"/>
    <x v="0"/>
  </r>
  <r>
    <x v="1"/>
    <x v="5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2"/>
  </r>
  <r>
    <x v="1"/>
    <x v="0"/>
  </r>
  <r>
    <x v="1"/>
    <x v="0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4"/>
  </r>
  <r>
    <x v="1"/>
    <x v="3"/>
  </r>
  <r>
    <x v="1"/>
    <x v="3"/>
  </r>
  <r>
    <x v="1"/>
    <x v="3"/>
  </r>
  <r>
    <x v="1"/>
    <x v="3"/>
  </r>
  <r>
    <x v="1"/>
    <x v="3"/>
  </r>
  <r>
    <x v="1"/>
    <x v="7"/>
  </r>
  <r>
    <x v="1"/>
    <x v="7"/>
  </r>
  <r>
    <x v="1"/>
    <x v="7"/>
  </r>
  <r>
    <x v="1"/>
    <x v="7"/>
  </r>
  <r>
    <x v="1"/>
    <x v="7"/>
  </r>
  <r>
    <x v="1"/>
    <x v="1"/>
  </r>
  <r>
    <x v="1"/>
    <x v="0"/>
  </r>
  <r>
    <x v="1"/>
    <x v="0"/>
  </r>
  <r>
    <x v="1"/>
    <x v="0"/>
  </r>
  <r>
    <x v="1"/>
    <x v="0"/>
  </r>
  <r>
    <x v="1"/>
    <x v="4"/>
  </r>
  <r>
    <x v="1"/>
    <x v="5"/>
  </r>
  <r>
    <x v="1"/>
    <x v="5"/>
  </r>
  <r>
    <x v="1"/>
    <x v="5"/>
  </r>
  <r>
    <x v="1"/>
    <x v="5"/>
  </r>
  <r>
    <x v="1"/>
    <x v="5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4"/>
  </r>
  <r>
    <x v="1"/>
    <x v="4"/>
  </r>
  <r>
    <x v="1"/>
    <x v="4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4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4"/>
  </r>
  <r>
    <x v="1"/>
    <x v="4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8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7"/>
  </r>
  <r>
    <x v="0"/>
    <x v="3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1"/>
  </r>
  <r>
    <x v="0"/>
    <x v="4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7"/>
  </r>
  <r>
    <x v="0"/>
    <x v="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2"/>
  </r>
  <r>
    <x v="0"/>
    <x v="2"/>
  </r>
  <r>
    <x v="0"/>
    <x v="2"/>
  </r>
  <r>
    <x v="0"/>
    <x v="2"/>
  </r>
  <r>
    <x v="0"/>
    <x v="2"/>
  </r>
  <r>
    <x v="1"/>
    <x v="1"/>
  </r>
  <r>
    <x v="1"/>
    <x v="0"/>
  </r>
  <r>
    <x v="1"/>
    <x v="0"/>
  </r>
  <r>
    <x v="1"/>
    <x v="0"/>
  </r>
  <r>
    <x v="0"/>
    <x v="2"/>
  </r>
  <r>
    <x v="0"/>
    <x v="2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2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9"/>
  </r>
  <r>
    <x v="1"/>
    <x v="3"/>
  </r>
  <r>
    <x v="1"/>
    <x v="3"/>
  </r>
  <r>
    <x v="1"/>
    <x v="8"/>
  </r>
  <r>
    <x v="1"/>
    <x v="8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8"/>
  </r>
  <r>
    <x v="0"/>
    <x v="1"/>
  </r>
  <r>
    <x v="0"/>
    <x v="1"/>
  </r>
  <r>
    <x v="0"/>
    <x v="1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1"/>
  </r>
  <r>
    <x v="0"/>
    <x v="1"/>
  </r>
  <r>
    <x v="0"/>
    <x v="7"/>
  </r>
  <r>
    <x v="0"/>
    <x v="0"/>
  </r>
  <r>
    <x v="1"/>
    <x v="1"/>
  </r>
  <r>
    <x v="1"/>
    <x v="7"/>
  </r>
  <r>
    <x v="1"/>
    <x v="7"/>
  </r>
  <r>
    <x v="1"/>
    <x v="3"/>
  </r>
  <r>
    <x v="0"/>
    <x v="7"/>
  </r>
  <r>
    <x v="0"/>
    <x v="7"/>
  </r>
  <r>
    <x v="0"/>
    <x v="7"/>
  </r>
  <r>
    <x v="0"/>
    <x v="7"/>
  </r>
  <r>
    <x v="0"/>
    <x v="2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7"/>
  </r>
  <r>
    <x v="0"/>
    <x v="7"/>
  </r>
  <r>
    <x v="0"/>
    <x v="0"/>
  </r>
  <r>
    <x v="0"/>
    <x v="0"/>
  </r>
  <r>
    <x v="0"/>
    <x v="1"/>
  </r>
  <r>
    <x v="0"/>
    <x v="7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7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4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">
  <r>
    <s v="Acura"/>
    <s v="MDX"/>
    <n v="24.9"/>
    <s v="Medium Price"/>
    <n v="45.5"/>
    <n v="5"/>
    <x v="0"/>
    <n v="0"/>
    <x v="0"/>
    <s v="SUV"/>
  </r>
  <r>
    <s v="Acura"/>
    <s v="TL"/>
    <n v="13.5"/>
    <s v="Low Price"/>
    <n v="80"/>
    <n v="4"/>
    <x v="0"/>
    <n v="0"/>
    <x v="0"/>
    <s v="Sedan"/>
  </r>
  <r>
    <s v="BMW"/>
    <s v="3series"/>
    <n v="5.9"/>
    <s v="Low Price"/>
    <n v="114"/>
    <n v="9"/>
    <x v="1"/>
    <n v="0"/>
    <x v="0"/>
    <s v="Sedan"/>
  </r>
  <r>
    <s v="BMW"/>
    <s v="3series"/>
    <n v="13.9"/>
    <s v="Low Price"/>
    <n v="75.900000000000006"/>
    <n v="7"/>
    <x v="1"/>
    <n v="0"/>
    <x v="0"/>
    <s v="Sedan"/>
  </r>
  <r>
    <s v="BMW"/>
    <s v="3series"/>
    <n v="21.8"/>
    <s v="Low Price"/>
    <n v="46.7"/>
    <n v="3"/>
    <x v="0"/>
    <n v="0"/>
    <x v="0"/>
    <s v="Sedan"/>
  </r>
  <r>
    <s v="BMW"/>
    <s v="3series"/>
    <n v="21.8"/>
    <s v="Low Price"/>
    <n v="47.5"/>
    <n v="3"/>
    <x v="0"/>
    <n v="0"/>
    <x v="0"/>
    <s v="Sedan"/>
  </r>
  <r>
    <s v="BMW"/>
    <s v="3series"/>
    <n v="25.9"/>
    <s v="Medium Price"/>
    <n v="17.8"/>
    <n v="2"/>
    <x v="0"/>
    <n v="0"/>
    <x v="0"/>
    <s v="Sedan"/>
  </r>
  <r>
    <s v="BMW"/>
    <s v="3series"/>
    <n v="23.8"/>
    <s v="Medium Price"/>
    <n v="48.2"/>
    <n v="3"/>
    <x v="0"/>
    <n v="0"/>
    <x v="0"/>
    <s v="Sedan"/>
  </r>
  <r>
    <s v="BMW"/>
    <s v="330CI"/>
    <n v="22.4"/>
    <s v="Low Price"/>
    <n v="31.4"/>
    <n v="5"/>
    <x v="0"/>
    <n v="0"/>
    <x v="0"/>
    <s v="Sedan"/>
  </r>
  <r>
    <s v="BMW"/>
    <s v="5series"/>
    <n v="28.9"/>
    <s v="Medium Price"/>
    <n v="26.1"/>
    <n v="3"/>
    <x v="0"/>
    <n v="0"/>
    <x v="0"/>
    <s v="Sedan"/>
  </r>
  <r>
    <s v="BMW"/>
    <s v="5series"/>
    <n v="47.9"/>
    <s v="High Price"/>
    <n v="12.9"/>
    <n v="1"/>
    <x v="0"/>
    <n v="0"/>
    <x v="0"/>
    <s v="Sedan"/>
  </r>
  <r>
    <s v="BMW"/>
    <s v="M3"/>
    <n v="23.9"/>
    <s v="Medium Price"/>
    <n v="26.7"/>
    <n v="2"/>
    <x v="0"/>
    <n v="0"/>
    <x v="0"/>
    <s v="Sedan"/>
  </r>
  <r>
    <s v="BMW"/>
    <s v="sedan"/>
    <n v="12.3"/>
    <s v="Low Price"/>
    <n v="41"/>
    <n v="7"/>
    <x v="1"/>
    <n v="0"/>
    <x v="0"/>
    <s v="Sedan"/>
  </r>
  <r>
    <s v="BMW"/>
    <s v="x3"/>
    <n v="20.8"/>
    <s v="Low Price"/>
    <n v="43"/>
    <n v="4"/>
    <x v="0"/>
    <n v="0"/>
    <x v="0"/>
    <s v="SUV"/>
  </r>
  <r>
    <s v="BMW"/>
    <s v="x3"/>
    <n v="21.8"/>
    <s v="Low Price"/>
    <n v="43.8"/>
    <n v="4"/>
    <x v="0"/>
    <n v="0"/>
    <x v="0"/>
    <s v="SUV"/>
  </r>
  <r>
    <s v="BMW"/>
    <s v="x5"/>
    <n v="28.9"/>
    <s v="Medium Price"/>
    <n v="17.899999999999999"/>
    <n v="4"/>
    <x v="0"/>
    <n v="0"/>
    <x v="0"/>
    <s v="SUV"/>
  </r>
  <r>
    <s v="BMW"/>
    <s v="x5"/>
    <n v="25.4"/>
    <s v="Medium Price"/>
    <n v="42.4"/>
    <n v="4"/>
    <x v="0"/>
    <n v="0"/>
    <x v="0"/>
    <s v="SUV"/>
  </r>
  <r>
    <s v="BMW"/>
    <s v="z4"/>
    <n v="25.9"/>
    <s v="Medium Price"/>
    <n v="14.8"/>
    <n v="3"/>
    <x v="0"/>
    <n v="0"/>
    <x v="0"/>
    <s v="Coupe"/>
  </r>
  <r>
    <s v="Buick"/>
    <s v="Enclave"/>
    <n v="37.9"/>
    <s v="Medium Price"/>
    <n v="11.7"/>
    <n v="1"/>
    <x v="0"/>
    <n v="1"/>
    <x v="1"/>
    <s v="SUV"/>
  </r>
  <r>
    <s v="Buick"/>
    <s v="LaCrosse"/>
    <n v="14.4"/>
    <s v="Low Price"/>
    <n v="35.4"/>
    <n v="3"/>
    <x v="0"/>
    <n v="1"/>
    <x v="1"/>
    <s v="Sedan"/>
  </r>
  <r>
    <s v="Buick"/>
    <s v="LaCrosse"/>
    <n v="12.4"/>
    <s v="Low Price"/>
    <n v="50.4"/>
    <n v="4"/>
    <x v="0"/>
    <n v="1"/>
    <x v="1"/>
    <s v="Sedan"/>
  </r>
  <r>
    <s v="Buick"/>
    <s v="LaSabre"/>
    <n v="8.9"/>
    <s v="Low Price"/>
    <n v="55.5"/>
    <n v="8"/>
    <x v="1"/>
    <n v="1"/>
    <x v="1"/>
    <s v="Sedan"/>
  </r>
  <r>
    <s v="Buick"/>
    <s v="LaSabre"/>
    <n v="9.9"/>
    <s v="Low Price"/>
    <n v="52.1"/>
    <n v="5"/>
    <x v="0"/>
    <n v="1"/>
    <x v="1"/>
    <s v="Sedan"/>
  </r>
  <r>
    <s v="Buick"/>
    <s v="Lucerne"/>
    <n v="14.9"/>
    <s v="Low Price"/>
    <n v="38.700000000000003"/>
    <n v="2"/>
    <x v="0"/>
    <n v="1"/>
    <x v="1"/>
    <s v="Sedan"/>
  </r>
  <r>
    <s v="Buick"/>
    <s v="Lucerne"/>
    <n v="14.9"/>
    <s v="Low Price"/>
    <n v="35.299999999999997"/>
    <n v="3"/>
    <x v="0"/>
    <n v="1"/>
    <x v="1"/>
    <s v="Sedan"/>
  </r>
  <r>
    <s v="Buick"/>
    <s v="Lucerne"/>
    <n v="25.9"/>
    <s v="Medium Price"/>
    <n v="12.2"/>
    <n v="1"/>
    <x v="0"/>
    <n v="1"/>
    <x v="1"/>
    <s v="Sedan"/>
  </r>
  <r>
    <s v="Buick"/>
    <s v="ParkAve"/>
    <n v="7.9"/>
    <s v="Low Price"/>
    <n v="62"/>
    <n v="7"/>
    <x v="1"/>
    <n v="1"/>
    <x v="1"/>
    <s v="Sedan"/>
  </r>
  <r>
    <s v="Buick"/>
    <s v="ParkAve"/>
    <n v="13.9"/>
    <s v="Low Price"/>
    <n v="47.2"/>
    <n v="5"/>
    <x v="0"/>
    <n v="1"/>
    <x v="1"/>
    <s v="Sedan"/>
  </r>
  <r>
    <s v="Buick"/>
    <s v="Rainier"/>
    <n v="16.5"/>
    <s v="Low Price"/>
    <n v="14"/>
    <n v="2"/>
    <x v="0"/>
    <n v="1"/>
    <x v="1"/>
    <s v="SUV"/>
  </r>
  <r>
    <s v="Buick"/>
    <s v="Rendezvs"/>
    <n v="17.5"/>
    <s v="Low Price"/>
    <n v="23.2"/>
    <n v="3"/>
    <x v="0"/>
    <n v="1"/>
    <x v="1"/>
    <s v="SUV"/>
  </r>
  <r>
    <s v="Buick"/>
    <s v="Rendezvs"/>
    <n v="18.899999999999999"/>
    <s v="Low Price"/>
    <n v="28.4"/>
    <n v="3"/>
    <x v="0"/>
    <n v="1"/>
    <x v="1"/>
    <s v="SUV"/>
  </r>
  <r>
    <s v="Buick"/>
    <s v="Terraza"/>
    <n v="16.899999999999999"/>
    <s v="Low Price"/>
    <n v="36.700000000000003"/>
    <n v="3"/>
    <x v="0"/>
    <n v="1"/>
    <x v="1"/>
    <s v="Minivan"/>
  </r>
  <r>
    <s v="Buick"/>
    <s v="Terraza"/>
    <n v="12.9"/>
    <s v="Low Price"/>
    <n v="49.8"/>
    <n v="4"/>
    <x v="0"/>
    <n v="1"/>
    <x v="1"/>
    <s v="Minivan"/>
  </r>
  <r>
    <s v="Cadillac"/>
    <s v="CTS"/>
    <n v="23.9"/>
    <s v="Medium Price"/>
    <n v="8.8000000000000007"/>
    <n v="2"/>
    <x v="0"/>
    <n v="1"/>
    <x v="1"/>
    <s v="Sedan"/>
  </r>
  <r>
    <s v="Cadillac"/>
    <s v="DeVille"/>
    <n v="18.899999999999999"/>
    <s v="Low Price"/>
    <n v="33.299999999999997"/>
    <n v="5"/>
    <x v="0"/>
    <n v="1"/>
    <x v="1"/>
    <s v="Sedan"/>
  </r>
  <r>
    <s v="Cadillac"/>
    <s v="DeVille"/>
    <n v="15.9"/>
    <s v="Low Price"/>
    <n v="35.9"/>
    <n v="5"/>
    <x v="0"/>
    <n v="1"/>
    <x v="1"/>
    <s v="Sedan"/>
  </r>
  <r>
    <s v="Cadillac"/>
    <s v="DeVille"/>
    <n v="13.9"/>
    <s v="Low Price"/>
    <n v="49.9"/>
    <n v="5"/>
    <x v="0"/>
    <n v="1"/>
    <x v="1"/>
    <s v="Sedan"/>
  </r>
  <r>
    <s v="Cadillac"/>
    <s v="DTS"/>
    <n v="23.9"/>
    <s v="Medium Price"/>
    <n v="23.7"/>
    <n v="3"/>
    <x v="0"/>
    <n v="1"/>
    <x v="1"/>
    <s v="Sedan"/>
  </r>
  <r>
    <s v="Cadillac"/>
    <s v="DTS"/>
    <n v="23.9"/>
    <s v="Medium Price"/>
    <n v="29.8"/>
    <n v="3"/>
    <x v="0"/>
    <n v="1"/>
    <x v="1"/>
    <s v="Sedan"/>
  </r>
  <r>
    <s v="Cadillac"/>
    <s v="DTS"/>
    <n v="23.9"/>
    <s v="Medium Price"/>
    <n v="33"/>
    <n v="3"/>
    <x v="0"/>
    <n v="1"/>
    <x v="1"/>
    <s v="Sedan"/>
  </r>
  <r>
    <s v="Cadillac"/>
    <s v="DTS"/>
    <n v="23.9"/>
    <s v="Medium Price"/>
    <n v="38.6"/>
    <n v="3"/>
    <x v="0"/>
    <n v="1"/>
    <x v="1"/>
    <s v="Sedan"/>
  </r>
  <r>
    <s v="Cadillac"/>
    <s v="DTS"/>
    <n v="34.9"/>
    <s v="Medium Price"/>
    <n v="12.9"/>
    <n v="1"/>
    <x v="0"/>
    <n v="1"/>
    <x v="1"/>
    <s v="Sedan"/>
  </r>
  <r>
    <s v="Cadillac"/>
    <s v="DTS"/>
    <n v="26.9"/>
    <s v="Medium Price"/>
    <n v="24.6"/>
    <n v="2"/>
    <x v="0"/>
    <n v="1"/>
    <x v="1"/>
    <s v="Sedan"/>
  </r>
  <r>
    <s v="Cadillac"/>
    <s v="Escalade"/>
    <n v="39.9"/>
    <s v="Medium Price"/>
    <n v="19.3"/>
    <n v="2"/>
    <x v="0"/>
    <n v="1"/>
    <x v="1"/>
    <s v="SUV"/>
  </r>
  <r>
    <s v="Cadillac"/>
    <s v="Seville"/>
    <n v="9.9"/>
    <s v="Low Price"/>
    <n v="62.7"/>
    <n v="6"/>
    <x v="1"/>
    <n v="1"/>
    <x v="1"/>
    <s v="Sedan"/>
  </r>
  <r>
    <s v="Cadillac"/>
    <s v="SRX"/>
    <n v="24.9"/>
    <s v="Medium Price"/>
    <n v="23.1"/>
    <n v="3"/>
    <x v="0"/>
    <n v="1"/>
    <x v="1"/>
    <s v="SUV"/>
  </r>
  <r>
    <s v="Cadillac"/>
    <s v="SRX"/>
    <n v="24.9"/>
    <s v="Medium Price"/>
    <n v="15.1"/>
    <n v="3"/>
    <x v="0"/>
    <n v="1"/>
    <x v="1"/>
    <s v="SUV"/>
  </r>
  <r>
    <s v="Cadillac"/>
    <s v="STS"/>
    <n v="23.9"/>
    <s v="Medium Price"/>
    <n v="21.6"/>
    <n v="3"/>
    <x v="0"/>
    <n v="1"/>
    <x v="1"/>
    <s v="Sedan"/>
  </r>
  <r>
    <s v="Cadillac"/>
    <s v="STS"/>
    <n v="19.8"/>
    <s v="Low Price"/>
    <n v="48.8"/>
    <n v="3"/>
    <x v="0"/>
    <n v="1"/>
    <x v="1"/>
    <s v="Sedan"/>
  </r>
  <r>
    <s v="Cadillac"/>
    <s v="XLR"/>
    <n v="41.9"/>
    <s v="Medium Price"/>
    <n v="15.6"/>
    <n v="3"/>
    <x v="0"/>
    <n v="1"/>
    <x v="1"/>
    <s v="Sedan"/>
  </r>
  <r>
    <s v="Chevrolet"/>
    <s v="Avalanche"/>
    <n v="10.8"/>
    <s v="Low Price"/>
    <n v="120"/>
    <n v="5"/>
    <x v="0"/>
    <n v="1"/>
    <x v="1"/>
    <s v="PickupT"/>
  </r>
  <r>
    <s v="Chevrolet"/>
    <s v="Aveo"/>
    <n v="10.9"/>
    <s v="Low Price"/>
    <n v="41.3"/>
    <n v="3"/>
    <x v="0"/>
    <n v="1"/>
    <x v="1"/>
    <s v="Sedan"/>
  </r>
  <r>
    <s v="Chevrolet"/>
    <s v="Aveo"/>
    <n v="11.9"/>
    <s v="Low Price"/>
    <n v="30.8"/>
    <n v="2"/>
    <x v="0"/>
    <n v="1"/>
    <x v="1"/>
    <s v="Sedan"/>
  </r>
  <r>
    <s v="Chevrolet"/>
    <s v="Aveo"/>
    <n v="13"/>
    <s v="Low Price"/>
    <n v="4.0999999999999996"/>
    <n v="1"/>
    <x v="0"/>
    <n v="1"/>
    <x v="1"/>
    <s v="Sedan"/>
  </r>
  <r>
    <s v="Chevrolet"/>
    <s v="Cavalier"/>
    <n v="4"/>
    <s v="Low Price"/>
    <n v="109.7"/>
    <n v="7"/>
    <x v="1"/>
    <n v="1"/>
    <x v="1"/>
    <s v="Sedan"/>
  </r>
  <r>
    <s v="Chevrolet"/>
    <s v="Colbalt"/>
    <n v="8.9"/>
    <s v="Low Price"/>
    <n v="27.8"/>
    <n v="2"/>
    <x v="0"/>
    <n v="1"/>
    <x v="1"/>
    <s v="Sedan"/>
  </r>
  <r>
    <s v="Chevrolet"/>
    <s v="Colbalt"/>
    <n v="8.9"/>
    <s v="Low Price"/>
    <n v="33.1"/>
    <n v="2"/>
    <x v="0"/>
    <n v="1"/>
    <x v="1"/>
    <s v="Sedan"/>
  </r>
  <r>
    <s v="Chevrolet"/>
    <s v="Colbalt"/>
    <n v="12.9"/>
    <s v="Low Price"/>
    <n v="26.9"/>
    <n v="3"/>
    <x v="0"/>
    <n v="1"/>
    <x v="1"/>
    <s v="Sedan"/>
  </r>
  <r>
    <s v="Chevrolet"/>
    <s v="Colbalt"/>
    <n v="13.9"/>
    <s v="Low Price"/>
    <n v="10.7"/>
    <n v="1"/>
    <x v="0"/>
    <n v="1"/>
    <x v="1"/>
    <s v="Sedan"/>
  </r>
  <r>
    <s v="Chevrolet"/>
    <s v="Colbalt"/>
    <n v="14.9"/>
    <s v="Low Price"/>
    <n v="2.8"/>
    <n v="1"/>
    <x v="0"/>
    <n v="1"/>
    <x v="1"/>
    <s v="Sedan"/>
  </r>
  <r>
    <s v="Chevrolet"/>
    <s v="Colbalt"/>
    <n v="17.899999999999999"/>
    <s v="Low Price"/>
    <n v="20"/>
    <n v="3"/>
    <x v="0"/>
    <n v="1"/>
    <x v="1"/>
    <s v="Sedan"/>
  </r>
  <r>
    <s v="Chevrolet"/>
    <s v="Colorado"/>
    <n v="16.899999999999999"/>
    <s v="Low Price"/>
    <n v="34.6"/>
    <n v="4"/>
    <x v="0"/>
    <n v="1"/>
    <x v="1"/>
    <s v="PickupT"/>
  </r>
  <r>
    <s v="Chevrolet"/>
    <s v="Colorado"/>
    <n v="12.4"/>
    <s v="Low Price"/>
    <n v="69.2"/>
    <n v="4"/>
    <x v="0"/>
    <n v="1"/>
    <x v="1"/>
    <s v="PickupT"/>
  </r>
  <r>
    <s v="Chevrolet"/>
    <s v="Corvette"/>
    <n v="17.899999999999999"/>
    <s v="Low Price"/>
    <n v="53.1"/>
    <n v="8"/>
    <x v="1"/>
    <n v="1"/>
    <x v="1"/>
    <s v="Coupe"/>
  </r>
  <r>
    <s v="Chevrolet"/>
    <s v="Equinox"/>
    <n v="13.9"/>
    <s v="Low Price"/>
    <n v="35.799999999999997"/>
    <n v="4"/>
    <x v="0"/>
    <n v="1"/>
    <x v="1"/>
    <s v="SUV"/>
  </r>
  <r>
    <s v="Chevrolet"/>
    <s v="Equinox"/>
    <n v="13.4"/>
    <s v="Low Price"/>
    <n v="20.100000000000001"/>
    <n v="4"/>
    <x v="0"/>
    <n v="1"/>
    <x v="1"/>
    <s v="SUV"/>
  </r>
  <r>
    <s v="Chevrolet"/>
    <s v="Equinox"/>
    <n v="13.9"/>
    <s v="Low Price"/>
    <n v="58.3"/>
    <n v="4"/>
    <x v="0"/>
    <n v="1"/>
    <x v="1"/>
    <s v="SUV"/>
  </r>
  <r>
    <s v="Chevrolet"/>
    <s v="Equinox"/>
    <n v="11.9"/>
    <s v="Low Price"/>
    <n v="33.700000000000003"/>
    <n v="3"/>
    <x v="0"/>
    <n v="1"/>
    <x v="1"/>
    <s v="SUV"/>
  </r>
  <r>
    <s v="Chevrolet"/>
    <s v="Express"/>
    <n v="12.9"/>
    <s v="Low Price"/>
    <n v="20.6"/>
    <n v="1"/>
    <x v="0"/>
    <n v="1"/>
    <x v="1"/>
    <s v="Van"/>
  </r>
  <r>
    <s v="Chevrolet"/>
    <s v="Impala"/>
    <n v="4"/>
    <s v="Low Price"/>
    <n v="144.19999999999999"/>
    <n v="8"/>
    <x v="1"/>
    <n v="1"/>
    <x v="1"/>
    <s v="Sedan"/>
  </r>
  <r>
    <s v="Chevrolet"/>
    <s v="Impala"/>
    <n v="11.9"/>
    <s v="Low Price"/>
    <n v="38.4"/>
    <n v="4"/>
    <x v="0"/>
    <n v="1"/>
    <x v="1"/>
    <s v="Sedan"/>
  </r>
  <r>
    <s v="Chevrolet"/>
    <s v="Impala"/>
    <n v="12.9"/>
    <s v="Low Price"/>
    <n v="44.3"/>
    <n v="3"/>
    <x v="0"/>
    <n v="1"/>
    <x v="1"/>
    <s v="Sedan"/>
  </r>
  <r>
    <s v="Chevrolet"/>
    <s v="Impala"/>
    <n v="11.9"/>
    <s v="Low Price"/>
    <n v="45"/>
    <n v="3"/>
    <x v="0"/>
    <n v="1"/>
    <x v="1"/>
    <s v="Sedan"/>
  </r>
  <r>
    <s v="Chevrolet"/>
    <s v="Impala"/>
    <n v="14.9"/>
    <s v="Low Price"/>
    <n v="47.1"/>
    <n v="3"/>
    <x v="0"/>
    <n v="1"/>
    <x v="1"/>
    <s v="Sedan"/>
  </r>
  <r>
    <s v="Chevrolet"/>
    <s v="Impala"/>
    <n v="13.9"/>
    <s v="Low Price"/>
    <n v="28.7"/>
    <n v="2"/>
    <x v="0"/>
    <n v="1"/>
    <x v="1"/>
    <s v="Sedan"/>
  </r>
  <r>
    <s v="Chevrolet"/>
    <s v="Malibu"/>
    <n v="10.9"/>
    <s v="Low Price"/>
    <n v="48.7"/>
    <n v="5"/>
    <x v="0"/>
    <n v="1"/>
    <x v="1"/>
    <s v="Sedan"/>
  </r>
  <r>
    <s v="Chevrolet"/>
    <s v="Malibu"/>
    <n v="9.9"/>
    <s v="Low Price"/>
    <n v="37.6"/>
    <n v="3"/>
    <x v="0"/>
    <n v="1"/>
    <x v="1"/>
    <s v="Sedan"/>
  </r>
  <r>
    <s v="Chevrolet"/>
    <s v="Malibu"/>
    <n v="8.4"/>
    <s v="Low Price"/>
    <n v="55.7"/>
    <n v="6"/>
    <x v="1"/>
    <n v="1"/>
    <x v="1"/>
    <s v="Sedan"/>
  </r>
  <r>
    <s v="Chevrolet"/>
    <s v="Malibu"/>
    <n v="8.6999999999999993"/>
    <s v="Low Price"/>
    <n v="39.700000000000003"/>
    <n v="5"/>
    <x v="0"/>
    <n v="1"/>
    <x v="1"/>
    <s v="Sedan"/>
  </r>
  <r>
    <s v="Chevrolet"/>
    <s v="Malibu"/>
    <n v="11.9"/>
    <s v="Low Price"/>
    <n v="35.200000000000003"/>
    <n v="3"/>
    <x v="0"/>
    <n v="1"/>
    <x v="1"/>
    <s v="Sedan"/>
  </r>
  <r>
    <s v="Chevrolet"/>
    <s v="Malibu"/>
    <n v="13.9"/>
    <s v="Low Price"/>
    <n v="18.100000000000001"/>
    <n v="3"/>
    <x v="0"/>
    <n v="1"/>
    <x v="1"/>
    <s v="Sedan"/>
  </r>
  <r>
    <s v="Chevrolet"/>
    <s v="Malibu"/>
    <n v="11.8"/>
    <s v="Low Price"/>
    <n v="32.5"/>
    <n v="2"/>
    <x v="0"/>
    <n v="1"/>
    <x v="1"/>
    <s v="Sedan"/>
  </r>
  <r>
    <s v="Chevrolet"/>
    <s v="MonteCar"/>
    <n v="4.5"/>
    <s v="Low Price"/>
    <n v="40"/>
    <n v="8"/>
    <x v="1"/>
    <n v="1"/>
    <x v="1"/>
    <s v="Coupe"/>
  </r>
  <r>
    <s v="Chevrolet"/>
    <s v="Silverado"/>
    <n v="13.5"/>
    <s v="Low Price"/>
    <n v="22"/>
    <n v="3"/>
    <x v="0"/>
    <n v="1"/>
    <x v="1"/>
    <s v="SUV"/>
  </r>
  <r>
    <s v="Chevrolet"/>
    <s v="Silverado"/>
    <n v="16.899999999999999"/>
    <s v="Low Price"/>
    <n v="20"/>
    <n v="4"/>
    <x v="0"/>
    <n v="1"/>
    <x v="1"/>
    <s v="SUV"/>
  </r>
  <r>
    <s v="Chevrolet"/>
    <s v="SSR"/>
    <n v="31.9"/>
    <s v="Medium Price"/>
    <n v="20.6"/>
    <n v="4"/>
    <x v="0"/>
    <n v="1"/>
    <x v="1"/>
    <s v="Coupe"/>
  </r>
  <r>
    <s v="Chevrolet"/>
    <s v="Trailblazer"/>
    <n v="10.8"/>
    <s v="Low Price"/>
    <n v="68.900000000000006"/>
    <n v="4"/>
    <x v="0"/>
    <n v="1"/>
    <x v="1"/>
    <s v="SUV"/>
  </r>
  <r>
    <s v="Chevrolet"/>
    <s v="Trailblazer"/>
    <n v="15.6"/>
    <s v="Low Price"/>
    <n v="27"/>
    <n v="2"/>
    <x v="0"/>
    <n v="1"/>
    <x v="1"/>
    <s v="SUV"/>
  </r>
  <r>
    <s v="Chevrolet"/>
    <s v="Trailblazer"/>
    <n v="13.9"/>
    <s v="Low Price"/>
    <n v="26.7"/>
    <n v="3"/>
    <x v="0"/>
    <n v="1"/>
    <x v="1"/>
    <s v="SUV"/>
  </r>
  <r>
    <s v="Chevrolet"/>
    <s v="Trailblazer"/>
    <n v="16.5"/>
    <s v="Low Price"/>
    <n v="34.9"/>
    <n v="3"/>
    <x v="0"/>
    <n v="1"/>
    <x v="1"/>
    <s v="SUV"/>
  </r>
  <r>
    <s v="Chevrolet"/>
    <s v="Trailblazer"/>
    <n v="17.899999999999999"/>
    <s v="Low Price"/>
    <n v="19.2"/>
    <n v="1"/>
    <x v="0"/>
    <n v="1"/>
    <x v="1"/>
    <s v="SUV"/>
  </r>
  <r>
    <s v="Chevrolet"/>
    <s v="Trailblazer"/>
    <n v="18.899999999999999"/>
    <s v="Low Price"/>
    <n v="20.5"/>
    <n v="4"/>
    <x v="0"/>
    <n v="1"/>
    <x v="1"/>
    <s v="SUV"/>
  </r>
  <r>
    <s v="Chevrolet"/>
    <s v="Trailblazer"/>
    <n v="13.4"/>
    <s v="Low Price"/>
    <n v="58"/>
    <n v="4"/>
    <x v="0"/>
    <n v="1"/>
    <x v="1"/>
    <s v="SUV"/>
  </r>
  <r>
    <s v="Chevrolet"/>
    <s v="Uplander"/>
    <n v="14.8"/>
    <s v="Low Price"/>
    <n v="10.3"/>
    <n v="1"/>
    <x v="0"/>
    <n v="1"/>
    <x v="1"/>
    <s v="Minivan"/>
  </r>
  <r>
    <s v="Chevrolet"/>
    <s v="Uplander"/>
    <n v="14.8"/>
    <s v="Low Price"/>
    <n v="14.9"/>
    <n v="1"/>
    <x v="0"/>
    <n v="1"/>
    <x v="1"/>
    <s v="Minivan"/>
  </r>
  <r>
    <s v="Chevrolet"/>
    <s v="Uplander"/>
    <n v="14.8"/>
    <s v="Low Price"/>
    <n v="16.100000000000001"/>
    <n v="1"/>
    <x v="0"/>
    <n v="1"/>
    <x v="1"/>
    <s v="Minivan"/>
  </r>
  <r>
    <s v="Chevrolet"/>
    <s v="Uplander"/>
    <n v="14.4"/>
    <s v="Low Price"/>
    <n v="31"/>
    <n v="1"/>
    <x v="0"/>
    <n v="1"/>
    <x v="1"/>
    <s v="Minivan"/>
  </r>
  <r>
    <s v="Chevrolet"/>
    <s v="Uplander"/>
    <n v="18.899999999999999"/>
    <s v="Low Price"/>
    <n v="12.6"/>
    <n v="1"/>
    <x v="0"/>
    <n v="1"/>
    <x v="1"/>
    <s v="Minivan"/>
  </r>
  <r>
    <s v="Chevrolet"/>
    <s v="Venture"/>
    <n v="11.9"/>
    <s v="Low Price"/>
    <n v="53.2"/>
    <n v="5"/>
    <x v="0"/>
    <n v="1"/>
    <x v="1"/>
    <s v="Minivan"/>
  </r>
  <r>
    <s v="Chevrolet"/>
    <s v="Venture"/>
    <n v="4.9000000000000004"/>
    <s v="Low Price"/>
    <n v="95.3"/>
    <n v="9"/>
    <x v="1"/>
    <n v="1"/>
    <x v="1"/>
    <s v="Minivan"/>
  </r>
  <r>
    <s v="Chrysler"/>
    <s v="300"/>
    <n v="16.899999999999999"/>
    <s v="Low Price"/>
    <n v="34.6"/>
    <n v="2"/>
    <x v="0"/>
    <n v="1"/>
    <x v="1"/>
    <s v="Sedan"/>
  </r>
  <r>
    <s v="Chrysler"/>
    <s v="300"/>
    <n v="16.899999999999999"/>
    <s v="Low Price"/>
    <n v="22.4"/>
    <n v="2"/>
    <x v="0"/>
    <n v="1"/>
    <x v="1"/>
    <s v="Sedan"/>
  </r>
  <r>
    <s v="Chrysler"/>
    <s v="300"/>
    <n v="17.8"/>
    <s v="Low Price"/>
    <n v="47.6"/>
    <n v="4"/>
    <x v="0"/>
    <n v="1"/>
    <x v="1"/>
    <s v="Sedan"/>
  </r>
  <r>
    <s v="Chrysler"/>
    <s v="300"/>
    <n v="15.8"/>
    <s v="Low Price"/>
    <n v="54"/>
    <n v="3"/>
    <x v="0"/>
    <n v="1"/>
    <x v="1"/>
    <s v="Sedan"/>
  </r>
  <r>
    <s v="Chrysler"/>
    <s v="300"/>
    <n v="16.899999999999999"/>
    <s v="Low Price"/>
    <n v="31.5"/>
    <n v="3"/>
    <x v="0"/>
    <n v="1"/>
    <x v="1"/>
    <s v="Sedan"/>
  </r>
  <r>
    <s v="Chrysler"/>
    <s v="Aspen"/>
    <n v="18.8"/>
    <s v="Low Price"/>
    <n v="39.799999999999997"/>
    <n v="2"/>
    <x v="0"/>
    <n v="1"/>
    <x v="1"/>
    <s v="SUV"/>
  </r>
  <r>
    <s v="Chrysler"/>
    <s v="Crossfire"/>
    <n v="22.4"/>
    <s v="Low Price"/>
    <n v="6.9"/>
    <n v="4"/>
    <x v="0"/>
    <n v="1"/>
    <x v="1"/>
    <s v="Coupe"/>
  </r>
  <r>
    <s v="Chrysler"/>
    <s v="Pacifica"/>
    <n v="12.9"/>
    <s v="Low Price"/>
    <n v="53.5"/>
    <n v="5"/>
    <x v="0"/>
    <n v="1"/>
    <x v="1"/>
    <s v="SUV"/>
  </r>
  <r>
    <s v="Chrysler"/>
    <s v="Pacifica"/>
    <n v="13"/>
    <s v="Low Price"/>
    <n v="43.8"/>
    <n v="4"/>
    <x v="0"/>
    <n v="1"/>
    <x v="1"/>
    <s v="SUV"/>
  </r>
  <r>
    <s v="Chrysler"/>
    <s v="PTCruiser"/>
    <n v="8.5"/>
    <s v="Low Price"/>
    <n v="42.6"/>
    <n v="4"/>
    <x v="0"/>
    <n v="1"/>
    <x v="1"/>
    <s v="SedanWg"/>
  </r>
  <r>
    <s v="Chrysler"/>
    <s v="PTCruiser"/>
    <n v="8.9"/>
    <s v="Low Price"/>
    <n v="43.2"/>
    <n v="3"/>
    <x v="0"/>
    <n v="1"/>
    <x v="1"/>
    <s v="SedanWg"/>
  </r>
  <r>
    <s v="Chrysler"/>
    <s v="PTCruiser"/>
    <n v="10.9"/>
    <s v="Low Price"/>
    <n v="38.200000000000003"/>
    <n v="2"/>
    <x v="0"/>
    <n v="1"/>
    <x v="1"/>
    <s v="SedanWg"/>
  </r>
  <r>
    <s v="Chrysler"/>
    <s v="PTCruiser"/>
    <n v="6.9"/>
    <s v="Low Price"/>
    <n v="39.200000000000003"/>
    <n v="6"/>
    <x v="1"/>
    <n v="1"/>
    <x v="1"/>
    <s v="SedanWg"/>
  </r>
  <r>
    <s v="Chrysler"/>
    <s v="PTCruiser"/>
    <n v="11.8"/>
    <s v="Low Price"/>
    <n v="24.6"/>
    <n v="1"/>
    <x v="0"/>
    <n v="1"/>
    <x v="1"/>
    <s v="SedanWg"/>
  </r>
  <r>
    <s v="Chrysler"/>
    <s v="PTCruiser"/>
    <n v="10.9"/>
    <s v="Low Price"/>
    <n v="27.1"/>
    <n v="1"/>
    <x v="0"/>
    <n v="1"/>
    <x v="1"/>
    <s v="SedanWg"/>
  </r>
  <r>
    <s v="Chrysler"/>
    <s v="Seabring"/>
    <n v="11.6"/>
    <s v="Low Price"/>
    <n v="56.4"/>
    <n v="2"/>
    <x v="0"/>
    <n v="1"/>
    <x v="1"/>
    <s v="Coupe"/>
  </r>
  <r>
    <s v="Chrysler"/>
    <s v="Seabring"/>
    <n v="9.9"/>
    <s v="Low Price"/>
    <n v="17.2"/>
    <n v="5"/>
    <x v="0"/>
    <n v="1"/>
    <x v="1"/>
    <s v="Coupe"/>
  </r>
  <r>
    <s v="Chrysler"/>
    <s v="Seabring"/>
    <n v="9.3000000000000007"/>
    <s v="Low Price"/>
    <n v="38.4"/>
    <n v="4"/>
    <x v="0"/>
    <n v="1"/>
    <x v="1"/>
    <s v="Coupe"/>
  </r>
  <r>
    <s v="Chrysler"/>
    <s v="T&amp;C"/>
    <n v="10.8"/>
    <s v="Low Price"/>
    <n v="38.9"/>
    <n v="3"/>
    <x v="0"/>
    <n v="1"/>
    <x v="1"/>
    <s v="Minivan"/>
  </r>
  <r>
    <s v="Chrysler"/>
    <s v="T&amp;C"/>
    <n v="13.6"/>
    <s v="Low Price"/>
    <n v="35.1"/>
    <n v="2"/>
    <x v="0"/>
    <n v="1"/>
    <x v="1"/>
    <s v="Minivan"/>
  </r>
  <r>
    <s v="Chrysler"/>
    <s v="T&amp;C"/>
    <n v="13.9"/>
    <s v="Low Price"/>
    <n v="45.3"/>
    <n v="2"/>
    <x v="0"/>
    <n v="1"/>
    <x v="1"/>
    <s v="Minivan"/>
  </r>
  <r>
    <s v="Chrysler"/>
    <s v="T&amp;C"/>
    <n v="5.8"/>
    <s v="Low Price"/>
    <n v="89"/>
    <n v="8"/>
    <x v="1"/>
    <n v="1"/>
    <x v="1"/>
    <s v="Minivan"/>
  </r>
  <r>
    <s v="Dodge"/>
    <s v="Avenger"/>
    <n v="14.9"/>
    <s v="Low Price"/>
    <n v="16.899999999999999"/>
    <n v="1"/>
    <x v="0"/>
    <n v="1"/>
    <x v="1"/>
    <s v="Sedan"/>
  </r>
  <r>
    <s v="Dodge"/>
    <s v="Avenger"/>
    <n v="13.9"/>
    <s v="Low Price"/>
    <n v="19.8"/>
    <n v="1"/>
    <x v="0"/>
    <n v="1"/>
    <x v="1"/>
    <s v="Sedan"/>
  </r>
  <r>
    <s v="Dodge"/>
    <s v="Avenger"/>
    <n v="14.5"/>
    <s v="Low Price"/>
    <n v="20.5"/>
    <n v="1"/>
    <x v="0"/>
    <n v="1"/>
    <x v="1"/>
    <s v="Sedan"/>
  </r>
  <r>
    <s v="Dodge"/>
    <s v="Avenger"/>
    <n v="14.9"/>
    <s v="Low Price"/>
    <n v="16.399999999999999"/>
    <n v="1"/>
    <x v="0"/>
    <n v="1"/>
    <x v="1"/>
    <s v="Sedan"/>
  </r>
  <r>
    <s v="Dodge"/>
    <s v="Avenger"/>
    <n v="15.9"/>
    <s v="Low Price"/>
    <n v="25.1"/>
    <n v="1"/>
    <x v="0"/>
    <n v="1"/>
    <x v="1"/>
    <s v="Sedan"/>
  </r>
  <r>
    <s v="Dodge"/>
    <s v="Avenger"/>
    <n v="13.8"/>
    <s v="Low Price"/>
    <n v="27.5"/>
    <n v="1"/>
    <x v="0"/>
    <n v="1"/>
    <x v="1"/>
    <s v="Sedan"/>
  </r>
  <r>
    <s v="Dodge"/>
    <s v="Caliber"/>
    <n v="15.8"/>
    <s v="Low Price"/>
    <n v="12.8"/>
    <n v="1"/>
    <x v="0"/>
    <n v="1"/>
    <x v="1"/>
    <s v="SUV"/>
  </r>
  <r>
    <s v="Dodge"/>
    <s v="Caliber"/>
    <n v="12.4"/>
    <s v="Low Price"/>
    <n v="21"/>
    <n v="2"/>
    <x v="0"/>
    <n v="1"/>
    <x v="1"/>
    <s v="SUV"/>
  </r>
  <r>
    <s v="Dodge"/>
    <s v="Caliber"/>
    <n v="14.9"/>
    <s v="Low Price"/>
    <n v="18.5"/>
    <n v="1"/>
    <x v="0"/>
    <n v="1"/>
    <x v="1"/>
    <s v="SUV"/>
  </r>
  <r>
    <s v="Dodge"/>
    <s v="Caravan"/>
    <n v="11.9"/>
    <s v="Low Price"/>
    <n v="30.3"/>
    <n v="3"/>
    <x v="0"/>
    <n v="1"/>
    <x v="1"/>
    <s v="Minivan"/>
  </r>
  <r>
    <s v="Dodge"/>
    <s v="Charger"/>
    <n v="17.899999999999999"/>
    <s v="Low Price"/>
    <n v="29.6"/>
    <n v="2"/>
    <x v="0"/>
    <n v="1"/>
    <x v="1"/>
    <s v="Sedan"/>
  </r>
  <r>
    <s v="Dodge"/>
    <s v="Charger"/>
    <n v="19.899999999999999"/>
    <s v="Low Price"/>
    <n v="27.7"/>
    <n v="3"/>
    <x v="0"/>
    <n v="1"/>
    <x v="1"/>
    <s v="Sedan"/>
  </r>
  <r>
    <s v="Dodge"/>
    <s v="Charger"/>
    <n v="19.899999999999999"/>
    <s v="Low Price"/>
    <n v="32.299999999999997"/>
    <n v="3"/>
    <x v="0"/>
    <n v="1"/>
    <x v="1"/>
    <s v="Sedan"/>
  </r>
  <r>
    <s v="Dodge"/>
    <s v="Charger"/>
    <n v="16.899999999999999"/>
    <s v="Low Price"/>
    <n v="48.1"/>
    <n v="3"/>
    <x v="0"/>
    <n v="1"/>
    <x v="1"/>
    <s v="Sedan"/>
  </r>
  <r>
    <s v="Dodge"/>
    <s v="Charger"/>
    <n v="21.9"/>
    <s v="Low Price"/>
    <n v="48.4"/>
    <n v="3"/>
    <x v="0"/>
    <n v="1"/>
    <x v="1"/>
    <s v="Sedan"/>
  </r>
  <r>
    <s v="Dodge"/>
    <s v="Charger"/>
    <n v="17.899999999999999"/>
    <s v="Low Price"/>
    <n v="34.299999999999997"/>
    <n v="2"/>
    <x v="0"/>
    <n v="1"/>
    <x v="1"/>
    <s v="Sedan"/>
  </r>
  <r>
    <s v="Dodge"/>
    <s v="Dakota"/>
    <n v="13.9"/>
    <s v="Low Price"/>
    <n v="22.9"/>
    <n v="3"/>
    <x v="0"/>
    <n v="1"/>
    <x v="1"/>
    <s v="PickupT"/>
  </r>
  <r>
    <s v="Dodge"/>
    <s v="Dakota"/>
    <n v="18.899999999999999"/>
    <s v="Low Price"/>
    <n v="28.5"/>
    <n v="3"/>
    <x v="0"/>
    <n v="1"/>
    <x v="1"/>
    <s v="PickupT"/>
  </r>
  <r>
    <s v="Dodge"/>
    <s v="Dakota"/>
    <n v="12.9"/>
    <s v="Low Price"/>
    <n v="32.9"/>
    <n v="3"/>
    <x v="0"/>
    <n v="1"/>
    <x v="1"/>
    <s v="PickupT"/>
  </r>
  <r>
    <s v="Dodge"/>
    <s v="GrandCara"/>
    <n v="7.9"/>
    <s v="Low Price"/>
    <n v="68.2"/>
    <n v="4"/>
    <x v="0"/>
    <n v="1"/>
    <x v="1"/>
    <s v="Minivan"/>
  </r>
  <r>
    <s v="Dodge"/>
    <s v="GrandCara"/>
    <n v="11.9"/>
    <s v="Low Price"/>
    <n v="44"/>
    <n v="2"/>
    <x v="0"/>
    <n v="1"/>
    <x v="1"/>
    <s v="Minivan"/>
  </r>
  <r>
    <s v="Dodge"/>
    <s v="GrandCara"/>
    <n v="9"/>
    <s v="Low Price"/>
    <n v="40.4"/>
    <n v="4"/>
    <x v="0"/>
    <n v="1"/>
    <x v="1"/>
    <s v="Minivan"/>
  </r>
  <r>
    <s v="Dodge"/>
    <s v="GrandCara"/>
    <n v="14.9"/>
    <s v="Low Price"/>
    <n v="42.2"/>
    <n v="3"/>
    <x v="0"/>
    <n v="1"/>
    <x v="1"/>
    <s v="Minivan"/>
  </r>
  <r>
    <s v="Dodge"/>
    <s v="GrandCara"/>
    <n v="12.9"/>
    <s v="Low Price"/>
    <n v="25.7"/>
    <n v="2"/>
    <x v="0"/>
    <n v="1"/>
    <x v="1"/>
    <s v="Minivan"/>
  </r>
  <r>
    <s v="Dodge"/>
    <s v="Magnum"/>
    <n v="15.4"/>
    <s v="Low Price"/>
    <n v="16.100000000000001"/>
    <n v="1"/>
    <x v="0"/>
    <n v="1"/>
    <x v="1"/>
    <s v="Wagon"/>
  </r>
  <r>
    <s v="Dodge"/>
    <s v="Magnum"/>
    <n v="14.9"/>
    <s v="Low Price"/>
    <n v="23.4"/>
    <n v="1"/>
    <x v="0"/>
    <n v="1"/>
    <x v="1"/>
    <s v="Wagon"/>
  </r>
  <r>
    <s v="Dodge"/>
    <s v="Magnum"/>
    <n v="14.9"/>
    <s v="Low Price"/>
    <n v="24"/>
    <n v="1"/>
    <x v="0"/>
    <n v="1"/>
    <x v="1"/>
    <s v="Wagon"/>
  </r>
  <r>
    <s v="Dodge"/>
    <s v="Magnum"/>
    <n v="17.899999999999999"/>
    <s v="Low Price"/>
    <n v="29.9"/>
    <n v="1"/>
    <x v="0"/>
    <n v="1"/>
    <x v="1"/>
    <s v="Wagon"/>
  </r>
  <r>
    <s v="Dodge"/>
    <s v="Magnum"/>
    <n v="11.5"/>
    <s v="Low Price"/>
    <n v="64.599999999999994"/>
    <n v="4"/>
    <x v="0"/>
    <n v="1"/>
    <x v="1"/>
    <s v="Wagon"/>
  </r>
  <r>
    <s v="Dodge"/>
    <s v="Neon"/>
    <n v="3.4"/>
    <s v="Low Price"/>
    <n v="69"/>
    <n v="7"/>
    <x v="1"/>
    <n v="1"/>
    <x v="1"/>
    <s v="Sedan"/>
  </r>
  <r>
    <s v="Dodge"/>
    <s v="Nitro"/>
    <n v="19.899999999999999"/>
    <s v="Low Price"/>
    <n v="10.9"/>
    <n v="1"/>
    <x v="0"/>
    <n v="1"/>
    <x v="1"/>
    <s v="SUV"/>
  </r>
  <r>
    <s v="Dodge"/>
    <s v="Nitro"/>
    <n v="14.9"/>
    <s v="Low Price"/>
    <n v="24"/>
    <n v="1"/>
    <x v="0"/>
    <n v="1"/>
    <x v="1"/>
    <s v="SUV"/>
  </r>
  <r>
    <s v="Dodge"/>
    <s v="Nitro"/>
    <n v="14.8"/>
    <s v="Low Price"/>
    <n v="27.3"/>
    <n v="1"/>
    <x v="0"/>
    <n v="1"/>
    <x v="1"/>
    <s v="SUV"/>
  </r>
  <r>
    <s v="Dodge"/>
    <s v="Nitro"/>
    <n v="14.9"/>
    <s v="Low Price"/>
    <n v="27.6"/>
    <n v="1"/>
    <x v="0"/>
    <n v="1"/>
    <x v="1"/>
    <s v="SUV"/>
  </r>
  <r>
    <s v="Dodge"/>
    <s v="Ram1500"/>
    <n v="20.9"/>
    <s v="Low Price"/>
    <n v="29.7"/>
    <n v="2"/>
    <x v="0"/>
    <n v="1"/>
    <x v="1"/>
    <s v="PickupT"/>
  </r>
  <r>
    <s v="Ford"/>
    <s v="Econoline"/>
    <n v="8.9"/>
    <s v="Low Price"/>
    <n v="76.599999999999994"/>
    <n v="7"/>
    <x v="1"/>
    <n v="1"/>
    <x v="1"/>
    <s v="Van"/>
  </r>
  <r>
    <s v="Ford"/>
    <s v="Econoline"/>
    <n v="17.899999999999999"/>
    <s v="Low Price"/>
    <n v="6.4"/>
    <n v="2"/>
    <x v="0"/>
    <n v="1"/>
    <x v="1"/>
    <s v="Van"/>
  </r>
  <r>
    <s v="Ford"/>
    <s v="Econoline"/>
    <n v="16.899999999999999"/>
    <s v="Low Price"/>
    <n v="10.7"/>
    <n v="2"/>
    <x v="0"/>
    <n v="1"/>
    <x v="1"/>
    <s v="Van"/>
  </r>
  <r>
    <s v="Ford"/>
    <s v="Econoline"/>
    <n v="9.9"/>
    <s v="Low Price"/>
    <n v="104.9"/>
    <n v="4"/>
    <x v="0"/>
    <n v="1"/>
    <x v="1"/>
    <s v="Van"/>
  </r>
  <r>
    <s v="Ford"/>
    <s v="Econoline"/>
    <n v="10.9"/>
    <s v="Low Price"/>
    <n v="12.7"/>
    <n v="2"/>
    <x v="0"/>
    <n v="1"/>
    <x v="1"/>
    <s v="Van"/>
  </r>
  <r>
    <s v="Ford"/>
    <s v="Expediti"/>
    <n v="10"/>
    <s v="Low Price"/>
    <n v="58"/>
    <n v="6"/>
    <x v="1"/>
    <n v="1"/>
    <x v="1"/>
    <s v="SUV"/>
  </r>
  <r>
    <s v="Ford"/>
    <s v="Edge"/>
    <n v="16.899999999999999"/>
    <s v="Low Price"/>
    <n v="32.700000000000003"/>
    <n v="2"/>
    <x v="0"/>
    <n v="1"/>
    <x v="1"/>
    <s v="SUV"/>
  </r>
  <r>
    <s v="Ford"/>
    <s v="Escape"/>
    <n v="12.9"/>
    <s v="Low Price"/>
    <n v="44.3"/>
    <n v="4"/>
    <x v="0"/>
    <n v="1"/>
    <x v="1"/>
    <s v="SUV"/>
  </r>
  <r>
    <s v="Ford"/>
    <s v="Escape"/>
    <n v="12.9"/>
    <s v="Low Price"/>
    <n v="66.3"/>
    <n v="4"/>
    <x v="0"/>
    <n v="1"/>
    <x v="1"/>
    <s v="SUV"/>
  </r>
  <r>
    <s v="Ford"/>
    <s v="Escape"/>
    <n v="15.9"/>
    <s v="Low Price"/>
    <n v="31.6"/>
    <n v="1"/>
    <x v="0"/>
    <n v="1"/>
    <x v="1"/>
    <s v="SUV"/>
  </r>
  <r>
    <s v="Ford"/>
    <s v="Explorer"/>
    <n v="15.9"/>
    <s v="Low Price"/>
    <n v="27.3"/>
    <n v="3"/>
    <x v="0"/>
    <n v="1"/>
    <x v="1"/>
    <s v="SUV"/>
  </r>
  <r>
    <s v="Ford"/>
    <s v="Explorer"/>
    <n v="14.9"/>
    <s v="Low Price"/>
    <n v="44.3"/>
    <n v="3"/>
    <x v="0"/>
    <n v="1"/>
    <x v="1"/>
    <s v="SUV"/>
  </r>
  <r>
    <s v="Ford"/>
    <s v="Explorer"/>
    <n v="5.9"/>
    <s v="Low Price"/>
    <n v="108"/>
    <n v="7"/>
    <x v="1"/>
    <n v="1"/>
    <x v="1"/>
    <s v="SUV"/>
  </r>
  <r>
    <s v="Ford"/>
    <s v="Explorer"/>
    <n v="10.9"/>
    <s v="Low Price"/>
    <n v="34.4"/>
    <n v="5"/>
    <x v="0"/>
    <n v="1"/>
    <x v="1"/>
    <s v="SUV"/>
  </r>
  <r>
    <s v="Ford"/>
    <s v="Explorer"/>
    <n v="18.899999999999999"/>
    <s v="Low Price"/>
    <n v="16.600000000000001"/>
    <n v="1"/>
    <x v="0"/>
    <n v="1"/>
    <x v="1"/>
    <s v="SUV"/>
  </r>
  <r>
    <s v="Ford"/>
    <s v="Explorer"/>
    <n v="6.8"/>
    <s v="Low Price"/>
    <n v="68"/>
    <n v="6"/>
    <x v="1"/>
    <n v="1"/>
    <x v="1"/>
    <s v="SUV"/>
  </r>
  <r>
    <s v="Ford"/>
    <s v="F150"/>
    <n v="13.9"/>
    <s v="Low Price"/>
    <n v="61.4"/>
    <n v="4"/>
    <x v="0"/>
    <n v="1"/>
    <x v="1"/>
    <s v="PickupT"/>
  </r>
  <r>
    <s v="Ford"/>
    <s v="F150"/>
    <n v="22.9"/>
    <s v="Low Price"/>
    <n v="52.8"/>
    <n v="3"/>
    <x v="0"/>
    <n v="1"/>
    <x v="1"/>
    <s v="PickupT"/>
  </r>
  <r>
    <s v="Ford"/>
    <s v="F150"/>
    <n v="15.9"/>
    <s v="Low Price"/>
    <n v="42.9"/>
    <n v="3"/>
    <x v="0"/>
    <n v="1"/>
    <x v="1"/>
    <s v="PickupT"/>
  </r>
  <r>
    <s v="Ford"/>
    <s v="Focus"/>
    <n v="10.8"/>
    <s v="Low Price"/>
    <n v="27"/>
    <n v="2"/>
    <x v="0"/>
    <n v="1"/>
    <x v="1"/>
    <s v="Sedan"/>
  </r>
  <r>
    <s v="Ford"/>
    <s v="Focus"/>
    <n v="10.9"/>
    <s v="Low Price"/>
    <n v="29.2"/>
    <n v="2"/>
    <x v="0"/>
    <n v="1"/>
    <x v="1"/>
    <s v="Sedan"/>
  </r>
  <r>
    <s v="Ford"/>
    <s v="Focus"/>
    <n v="10.9"/>
    <s v="Low Price"/>
    <n v="34"/>
    <n v="2"/>
    <x v="0"/>
    <n v="1"/>
    <x v="1"/>
    <s v="Sedan"/>
  </r>
  <r>
    <s v="Ford"/>
    <s v="Freestyle"/>
    <n v="18.899999999999999"/>
    <s v="Low Price"/>
    <n v="34.1"/>
    <n v="3"/>
    <x v="0"/>
    <n v="1"/>
    <x v="1"/>
    <s v="SUV"/>
  </r>
  <r>
    <s v="Ford"/>
    <s v="Freestyle"/>
    <n v="13.9"/>
    <s v="Low Price"/>
    <n v="35.4"/>
    <n v="4"/>
    <x v="0"/>
    <n v="1"/>
    <x v="1"/>
    <s v="SUV"/>
  </r>
  <r>
    <s v="Ford"/>
    <s v="Freestyle"/>
    <n v="11.9"/>
    <s v="Low Price"/>
    <n v="40.1"/>
    <n v="3"/>
    <x v="0"/>
    <n v="1"/>
    <x v="1"/>
    <s v="SUV"/>
  </r>
  <r>
    <s v="Ford"/>
    <s v="Mustang"/>
    <n v="28.9"/>
    <s v="Medium Price"/>
    <n v="24.5"/>
    <n v="6"/>
    <x v="1"/>
    <n v="1"/>
    <x v="1"/>
    <s v="Coupe"/>
  </r>
  <r>
    <s v="Ford"/>
    <s v="Mustang"/>
    <n v="14.8"/>
    <s v="Low Price"/>
    <n v="26.4"/>
    <n v="2"/>
    <x v="0"/>
    <n v="1"/>
    <x v="1"/>
    <s v="Coupe"/>
  </r>
  <r>
    <s v="Ford"/>
    <s v="Mustang"/>
    <n v="12.9"/>
    <s v="Low Price"/>
    <n v="78.3"/>
    <n v="7"/>
    <x v="1"/>
    <n v="1"/>
    <x v="1"/>
    <s v="Coupe"/>
  </r>
  <r>
    <s v="Ford"/>
    <s v="Mustang"/>
    <n v="15.9"/>
    <s v="Low Price"/>
    <n v="40"/>
    <n v="3"/>
    <x v="0"/>
    <n v="1"/>
    <x v="1"/>
    <s v="Coupe"/>
  </r>
  <r>
    <s v="Ford"/>
    <s v="Ranger"/>
    <n v="12.9"/>
    <s v="Low Price"/>
    <n v="40"/>
    <n v="4"/>
    <x v="0"/>
    <n v="1"/>
    <x v="1"/>
    <s v="PickupT"/>
  </r>
  <r>
    <s v="Ford"/>
    <s v="Ranger"/>
    <n v="13.9"/>
    <s v="Low Price"/>
    <n v="12.1"/>
    <n v="1"/>
    <x v="0"/>
    <n v="1"/>
    <x v="1"/>
    <s v="PickupT"/>
  </r>
  <r>
    <s v="Ford"/>
    <s v="Taurus"/>
    <n v="9.9"/>
    <s v="Low Price"/>
    <n v="43.6"/>
    <n v="2"/>
    <x v="0"/>
    <n v="1"/>
    <x v="1"/>
    <s v="Sedan"/>
  </r>
  <r>
    <s v="Ford"/>
    <s v="Taurus"/>
    <n v="6.8"/>
    <s v="Low Price"/>
    <n v="32.700000000000003"/>
    <n v="8"/>
    <x v="1"/>
    <n v="1"/>
    <x v="1"/>
    <s v="Sedan"/>
  </r>
  <r>
    <s v="Ford"/>
    <s v="Taurus"/>
    <n v="10.4"/>
    <s v="Low Price"/>
    <n v="55.1"/>
    <n v="5"/>
    <x v="0"/>
    <n v="1"/>
    <x v="1"/>
    <s v="Sedan"/>
  </r>
  <r>
    <s v="Ford"/>
    <s v="Taurus"/>
    <n v="8.9"/>
    <s v="Low Price"/>
    <n v="66.2"/>
    <n v="5"/>
    <x v="0"/>
    <n v="1"/>
    <x v="1"/>
    <s v="Sedan"/>
  </r>
  <r>
    <s v="Ford"/>
    <s v="Taurus"/>
    <n v="9.8000000000000007"/>
    <s v="Low Price"/>
    <n v="37.200000000000003"/>
    <n v="3"/>
    <x v="0"/>
    <n v="1"/>
    <x v="1"/>
    <s v="Sedan"/>
  </r>
  <r>
    <s v="Ford"/>
    <s v="Taurus"/>
    <n v="7.9"/>
    <s v="Low Price"/>
    <n v="64"/>
    <n v="7"/>
    <x v="1"/>
    <n v="1"/>
    <x v="1"/>
    <s v="Sedan"/>
  </r>
  <r>
    <s v="Ford"/>
    <s v="Taurus"/>
    <n v="9.6"/>
    <s v="Low Price"/>
    <n v="57.2"/>
    <n v="3"/>
    <x v="0"/>
    <n v="1"/>
    <x v="1"/>
    <s v="Sedan"/>
  </r>
  <r>
    <s v="Ford"/>
    <s v="Taurus"/>
    <n v="6.9"/>
    <s v="Low Price"/>
    <n v="63.2"/>
    <n v="5"/>
    <x v="0"/>
    <n v="1"/>
    <x v="1"/>
    <s v="Sedan"/>
  </r>
  <r>
    <s v="Ford"/>
    <s v="Windstar"/>
    <n v="4.9000000000000004"/>
    <s v="Low Price"/>
    <n v="64"/>
    <n v="7"/>
    <x v="1"/>
    <n v="1"/>
    <x v="1"/>
    <s v="Minivan"/>
  </r>
  <r>
    <s v="Ford"/>
    <s v="Windstar"/>
    <n v="6"/>
    <s v="Low Price"/>
    <n v="77.7"/>
    <n v="8"/>
    <x v="1"/>
    <n v="1"/>
    <x v="1"/>
    <s v="Minivan"/>
  </r>
  <r>
    <s v="GMC"/>
    <s v="Acadia"/>
    <n v="33.9"/>
    <s v="Medium Price"/>
    <n v="7.5"/>
    <n v="1"/>
    <x v="0"/>
    <n v="1"/>
    <x v="1"/>
    <s v="SUV"/>
  </r>
  <r>
    <s v="GMC"/>
    <s v="Acadia"/>
    <n v="29.9"/>
    <s v="Medium Price"/>
    <n v="16.399999999999999"/>
    <n v="1"/>
    <x v="0"/>
    <n v="1"/>
    <x v="1"/>
    <s v="SUV"/>
  </r>
  <r>
    <s v="GMC"/>
    <s v="Envoy"/>
    <n v="14.3"/>
    <s v="Low Price"/>
    <n v="38.200000000000003"/>
    <n v="4"/>
    <x v="0"/>
    <n v="1"/>
    <x v="1"/>
    <s v="SUV"/>
  </r>
  <r>
    <s v="GMC"/>
    <s v="Envoy"/>
    <n v="12.6"/>
    <s v="Low Price"/>
    <n v="40.200000000000003"/>
    <n v="3"/>
    <x v="0"/>
    <n v="1"/>
    <x v="1"/>
    <s v="SUV"/>
  </r>
  <r>
    <s v="GMC"/>
    <s v="Envoy"/>
    <n v="13.8"/>
    <s v="Low Price"/>
    <n v="58.7"/>
    <n v="3"/>
    <x v="0"/>
    <n v="1"/>
    <x v="1"/>
    <s v="SUV"/>
  </r>
  <r>
    <s v="GMC"/>
    <s v="Envoy"/>
    <n v="16.899999999999999"/>
    <s v="Low Price"/>
    <n v="56.7"/>
    <n v="3"/>
    <x v="0"/>
    <n v="1"/>
    <x v="1"/>
    <s v="SUV"/>
  </r>
  <r>
    <s v="GMC"/>
    <s v="EnvoyXL"/>
    <n v="16"/>
    <s v="Low Price"/>
    <n v="60.4"/>
    <n v="5"/>
    <x v="0"/>
    <n v="1"/>
    <x v="1"/>
    <s v="SUV"/>
  </r>
  <r>
    <s v="GMC"/>
    <s v="EnvoyXL"/>
    <n v="18.899999999999999"/>
    <s v="Low Price"/>
    <n v="21.3"/>
    <n v="4"/>
    <x v="0"/>
    <n v="1"/>
    <x v="1"/>
    <s v="SUV"/>
  </r>
  <r>
    <s v="GMC"/>
    <s v="EnvoyXL"/>
    <n v="20.399999999999999"/>
    <s v="Low Price"/>
    <n v="26.7"/>
    <n v="3"/>
    <x v="0"/>
    <n v="1"/>
    <x v="1"/>
    <s v="SUV"/>
  </r>
  <r>
    <s v="GMC"/>
    <s v="Sierra"/>
    <n v="25.9"/>
    <s v="Medium Price"/>
    <n v="4.3"/>
    <n v="1"/>
    <x v="0"/>
    <n v="1"/>
    <x v="1"/>
    <s v="PickupT"/>
  </r>
  <r>
    <s v="GMC"/>
    <s v="Sierra"/>
    <n v="21.9"/>
    <s v="Low Price"/>
    <n v="40.4"/>
    <n v="2"/>
    <x v="0"/>
    <n v="1"/>
    <x v="1"/>
    <s v="PickupT"/>
  </r>
  <r>
    <s v="GMC"/>
    <s v="Yukon"/>
    <n v="40.9"/>
    <s v="Medium Price"/>
    <n v="10.4"/>
    <n v="1"/>
    <x v="0"/>
    <n v="1"/>
    <x v="1"/>
    <s v="SUV"/>
  </r>
  <r>
    <s v="GMC"/>
    <s v="Yukon"/>
    <n v="33.9"/>
    <s v="Medium Price"/>
    <n v="7.9"/>
    <n v="1"/>
    <x v="0"/>
    <n v="1"/>
    <x v="1"/>
    <s v="SUV"/>
  </r>
  <r>
    <s v="GMC"/>
    <s v="Yukon"/>
    <n v="21.9"/>
    <s v="Low Price"/>
    <n v="51.1"/>
    <n v="4"/>
    <x v="0"/>
    <n v="1"/>
    <x v="1"/>
    <s v="SUV"/>
  </r>
  <r>
    <s v="Honda"/>
    <s v="Accord"/>
    <n v="11.9"/>
    <s v="Low Price"/>
    <n v="43.7"/>
    <n v="7"/>
    <x v="1"/>
    <n v="0"/>
    <x v="0"/>
    <s v="Sedan"/>
  </r>
  <r>
    <s v="Honda"/>
    <s v="Accord"/>
    <n v="6.9"/>
    <s v="Low Price"/>
    <n v="99.3"/>
    <n v="7"/>
    <x v="1"/>
    <n v="0"/>
    <x v="0"/>
    <s v="Sedan"/>
  </r>
  <r>
    <s v="Honda"/>
    <s v="Accord"/>
    <n v="7.8"/>
    <s v="Low Price"/>
    <n v="106.6"/>
    <n v="7"/>
    <x v="1"/>
    <n v="0"/>
    <x v="0"/>
    <s v="Sedan"/>
  </r>
  <r>
    <s v="Honda"/>
    <s v="Accord"/>
    <n v="9.9"/>
    <s v="Low Price"/>
    <n v="62.3"/>
    <n v="6"/>
    <x v="1"/>
    <n v="0"/>
    <x v="0"/>
    <s v="Sedan"/>
  </r>
  <r>
    <s v="Honda"/>
    <s v="Accord"/>
    <n v="11"/>
    <s v="Low Price"/>
    <n v="73"/>
    <n v="6"/>
    <x v="1"/>
    <n v="0"/>
    <x v="0"/>
    <s v="Sedan"/>
  </r>
  <r>
    <s v="Honda"/>
    <s v="Accord"/>
    <n v="14.9"/>
    <s v="Low Price"/>
    <n v="68.5"/>
    <n v="5"/>
    <x v="0"/>
    <n v="0"/>
    <x v="0"/>
    <s v="Sedan"/>
  </r>
  <r>
    <s v="Honda"/>
    <s v="Accord"/>
    <n v="14.9"/>
    <s v="Low Price"/>
    <n v="21.2"/>
    <n v="4"/>
    <x v="0"/>
    <n v="0"/>
    <x v="0"/>
    <s v="Sedan"/>
  </r>
  <r>
    <s v="Honda"/>
    <s v="Accord"/>
    <n v="16.899999999999999"/>
    <s v="Low Price"/>
    <n v="32.9"/>
    <n v="4"/>
    <x v="0"/>
    <n v="0"/>
    <x v="0"/>
    <s v="Sedan"/>
  </r>
  <r>
    <s v="Honda"/>
    <s v="Accord"/>
    <n v="14.9"/>
    <s v="Low Price"/>
    <n v="23.9"/>
    <n v="3"/>
    <x v="0"/>
    <n v="0"/>
    <x v="0"/>
    <s v="Sedan"/>
  </r>
  <r>
    <s v="Honda"/>
    <s v="Accord"/>
    <n v="17.899999999999999"/>
    <s v="Low Price"/>
    <n v="32.700000000000003"/>
    <n v="4"/>
    <x v="0"/>
    <n v="0"/>
    <x v="0"/>
    <s v="Sedan"/>
  </r>
  <r>
    <s v="Honda"/>
    <s v="Accord"/>
    <n v="18.899999999999999"/>
    <s v="Low Price"/>
    <n v="35.1"/>
    <n v="4"/>
    <x v="0"/>
    <n v="0"/>
    <x v="0"/>
    <s v="Sedan"/>
  </r>
  <r>
    <s v="Honda"/>
    <s v="Accord"/>
    <n v="17.899999999999999"/>
    <s v="Low Price"/>
    <n v="35.4"/>
    <n v="4"/>
    <x v="0"/>
    <n v="0"/>
    <x v="0"/>
    <s v="Sedan"/>
  </r>
  <r>
    <s v="Honda"/>
    <s v="Accord"/>
    <n v="17.899999999999999"/>
    <s v="Low Price"/>
    <n v="46.6"/>
    <n v="4"/>
    <x v="0"/>
    <n v="0"/>
    <x v="0"/>
    <s v="Sedan"/>
  </r>
  <r>
    <s v="Honda"/>
    <s v="Accord"/>
    <n v="26.9"/>
    <s v="Medium Price"/>
    <n v="4.3"/>
    <n v="1"/>
    <x v="0"/>
    <n v="0"/>
    <x v="0"/>
    <s v="Sedan"/>
  </r>
  <r>
    <s v="Honda"/>
    <s v="Accord"/>
    <n v="22.9"/>
    <s v="Low Price"/>
    <n v="19.2"/>
    <n v="1"/>
    <x v="0"/>
    <n v="0"/>
    <x v="0"/>
    <s v="Sedan"/>
  </r>
  <r>
    <s v="Honda"/>
    <s v="Accord"/>
    <n v="7.9"/>
    <s v="Low Price"/>
    <n v="88.6"/>
    <n v="8"/>
    <x v="1"/>
    <n v="0"/>
    <x v="0"/>
    <s v="Sedan"/>
  </r>
  <r>
    <s v="Honda"/>
    <s v="Accord"/>
    <n v="15.9"/>
    <s v="Low Price"/>
    <n v="37.200000000000003"/>
    <n v="4"/>
    <x v="0"/>
    <n v="0"/>
    <x v="0"/>
    <s v="Sedan"/>
  </r>
  <r>
    <s v="Honda"/>
    <s v="Accord"/>
    <n v="16.899999999999999"/>
    <s v="Low Price"/>
    <n v="18.600000000000001"/>
    <n v="3"/>
    <x v="0"/>
    <n v="0"/>
    <x v="0"/>
    <s v="Sedan"/>
  </r>
  <r>
    <s v="Honda"/>
    <s v="Accord"/>
    <n v="16.399999999999999"/>
    <s v="Low Price"/>
    <n v="52.7"/>
    <n v="3"/>
    <x v="0"/>
    <n v="0"/>
    <x v="0"/>
    <s v="Sedan"/>
  </r>
  <r>
    <s v="Honda"/>
    <s v="Accord"/>
    <n v="16.899999999999999"/>
    <s v="Low Price"/>
    <n v="24"/>
    <n v="2"/>
    <x v="0"/>
    <n v="0"/>
    <x v="0"/>
    <s v="Sedan"/>
  </r>
  <r>
    <s v="Honda"/>
    <s v="Accord"/>
    <n v="17.899999999999999"/>
    <s v="Low Price"/>
    <n v="31"/>
    <n v="2"/>
    <x v="0"/>
    <n v="0"/>
    <x v="0"/>
    <s v="Sedan"/>
  </r>
  <r>
    <s v="Honda"/>
    <s v="Accord"/>
    <n v="14.9"/>
    <s v="Low Price"/>
    <n v="25.4"/>
    <n v="3"/>
    <x v="0"/>
    <n v="0"/>
    <x v="0"/>
    <s v="Sedan"/>
  </r>
  <r>
    <s v="Honda"/>
    <s v="Accord"/>
    <n v="16.899999999999999"/>
    <s v="Low Price"/>
    <n v="32.1"/>
    <n v="3"/>
    <x v="0"/>
    <n v="0"/>
    <x v="0"/>
    <s v="Sedan"/>
  </r>
  <r>
    <s v="Honda"/>
    <s v="Accord"/>
    <n v="15.9"/>
    <s v="Low Price"/>
    <n v="32.6"/>
    <n v="3"/>
    <x v="0"/>
    <n v="0"/>
    <x v="0"/>
    <s v="Sedan"/>
  </r>
  <r>
    <s v="Honda"/>
    <s v="Accord"/>
    <n v="17.899999999999999"/>
    <s v="Low Price"/>
    <n v="15"/>
    <n v="2"/>
    <x v="0"/>
    <n v="0"/>
    <x v="0"/>
    <s v="Sedan"/>
  </r>
  <r>
    <s v="Honda"/>
    <s v="Accord"/>
    <n v="18.899999999999999"/>
    <s v="Low Price"/>
    <n v="36.4"/>
    <n v="2"/>
    <x v="0"/>
    <n v="0"/>
    <x v="0"/>
    <s v="Sedan"/>
  </r>
  <r>
    <s v="Honda"/>
    <s v="AccordCpe"/>
    <n v="9.8000000000000007"/>
    <s v="Low Price"/>
    <n v="66"/>
    <n v="6"/>
    <x v="1"/>
    <n v="0"/>
    <x v="0"/>
    <s v="Coupe"/>
  </r>
  <r>
    <s v="Honda"/>
    <s v="Civic"/>
    <n v="7.1"/>
    <s v="Low Price"/>
    <n v="80"/>
    <n v="8"/>
    <x v="1"/>
    <n v="0"/>
    <x v="0"/>
    <s v="Sedan"/>
  </r>
  <r>
    <s v="Honda"/>
    <s v="Civic"/>
    <n v="13.9"/>
    <s v="Low Price"/>
    <n v="20.3"/>
    <n v="4"/>
    <x v="0"/>
    <n v="0"/>
    <x v="0"/>
    <s v="Sedan"/>
  </r>
  <r>
    <s v="Honda"/>
    <s v="Civic"/>
    <n v="11.3"/>
    <s v="Low Price"/>
    <n v="38"/>
    <n v="4"/>
    <x v="0"/>
    <n v="0"/>
    <x v="0"/>
    <s v="Sedan"/>
  </r>
  <r>
    <s v="Honda"/>
    <s v="Civic"/>
    <n v="13.9"/>
    <s v="Low Price"/>
    <n v="48.8"/>
    <n v="4"/>
    <x v="0"/>
    <n v="0"/>
    <x v="0"/>
    <s v="Sedan"/>
  </r>
  <r>
    <s v="Honda"/>
    <s v="Civic"/>
    <n v="13.9"/>
    <s v="Low Price"/>
    <n v="47.1"/>
    <n v="3"/>
    <x v="0"/>
    <n v="0"/>
    <x v="0"/>
    <s v="Sedan"/>
  </r>
  <r>
    <s v="Honda"/>
    <s v="Civic"/>
    <n v="16.7"/>
    <s v="Low Price"/>
    <n v="21.9"/>
    <n v="3"/>
    <x v="0"/>
    <n v="0"/>
    <x v="0"/>
    <s v="Sedan"/>
  </r>
  <r>
    <s v="Honda"/>
    <s v="Civic"/>
    <n v="16.899999999999999"/>
    <s v="Low Price"/>
    <n v="25.1"/>
    <n v="3"/>
    <x v="0"/>
    <n v="0"/>
    <x v="0"/>
    <s v="Sedan"/>
  </r>
  <r>
    <s v="Honda"/>
    <s v="Civic"/>
    <n v="15.9"/>
    <s v="Low Price"/>
    <n v="33.6"/>
    <n v="3"/>
    <x v="0"/>
    <n v="0"/>
    <x v="0"/>
    <s v="Sedan"/>
  </r>
  <r>
    <s v="Honda"/>
    <s v="Civic"/>
    <n v="17.899999999999999"/>
    <s v="Low Price"/>
    <n v="35.1"/>
    <n v="3"/>
    <x v="0"/>
    <n v="0"/>
    <x v="0"/>
    <s v="Sedan"/>
  </r>
  <r>
    <s v="Honda"/>
    <s v="Civic"/>
    <n v="16.899999999999999"/>
    <s v="Low Price"/>
    <n v="18.8"/>
    <n v="2"/>
    <x v="0"/>
    <n v="0"/>
    <x v="0"/>
    <s v="Sedan"/>
  </r>
  <r>
    <s v="Honda"/>
    <s v="Civic"/>
    <n v="13.9"/>
    <s v="Low Price"/>
    <n v="30.6"/>
    <n v="5"/>
    <x v="0"/>
    <n v="0"/>
    <x v="0"/>
    <s v="Sedan"/>
  </r>
  <r>
    <s v="Honda"/>
    <s v="Civic"/>
    <n v="14.9"/>
    <s v="Low Price"/>
    <n v="38.799999999999997"/>
    <n v="4"/>
    <x v="0"/>
    <n v="0"/>
    <x v="0"/>
    <s v="Sedan"/>
  </r>
  <r>
    <s v="Honda"/>
    <s v="Civic"/>
    <n v="11.9"/>
    <s v="Low Price"/>
    <n v="61.5"/>
    <n v="4"/>
    <x v="0"/>
    <n v="0"/>
    <x v="0"/>
    <s v="Sedan"/>
  </r>
  <r>
    <s v="Honda"/>
    <s v="Civic"/>
    <n v="14.9"/>
    <s v="Low Price"/>
    <n v="52.8"/>
    <n v="3"/>
    <x v="0"/>
    <n v="0"/>
    <x v="0"/>
    <s v="Sedan"/>
  </r>
  <r>
    <s v="Honda"/>
    <s v="Civic"/>
    <n v="15.9"/>
    <s v="Low Price"/>
    <n v="5.7"/>
    <n v="1"/>
    <x v="0"/>
    <n v="0"/>
    <x v="0"/>
    <s v="Sedan"/>
  </r>
  <r>
    <s v="Honda"/>
    <s v="Civic"/>
    <n v="16.899999999999999"/>
    <s v="Low Price"/>
    <n v="29.5"/>
    <n v="3"/>
    <x v="0"/>
    <n v="0"/>
    <x v="0"/>
    <s v="Sedan"/>
  </r>
  <r>
    <s v="Honda"/>
    <s v="Civic"/>
    <n v="23.9"/>
    <s v="Medium Price"/>
    <n v="9"/>
    <n v="1"/>
    <x v="0"/>
    <n v="0"/>
    <x v="0"/>
    <s v="Sedan"/>
  </r>
  <r>
    <s v="Honda"/>
    <s v="Civic"/>
    <n v="15.9"/>
    <s v="Low Price"/>
    <n v="38.1"/>
    <n v="1"/>
    <x v="0"/>
    <n v="0"/>
    <x v="0"/>
    <s v="Sedan"/>
  </r>
  <r>
    <s v="Honda"/>
    <s v="Civic"/>
    <n v="12.9"/>
    <s v="Low Price"/>
    <n v="28.5"/>
    <n v="4"/>
    <x v="0"/>
    <n v="0"/>
    <x v="0"/>
    <s v="Sedan"/>
  </r>
  <r>
    <s v="Honda"/>
    <s v="Civic Cpe"/>
    <n v="8.5"/>
    <s v="Low Price"/>
    <n v="63"/>
    <n v="6"/>
    <x v="1"/>
    <n v="0"/>
    <x v="0"/>
    <s v="Coupe"/>
  </r>
  <r>
    <s v="Honda"/>
    <s v="Civic"/>
    <n v="18.899999999999999"/>
    <s v="Low Price"/>
    <n v="19"/>
    <n v="3"/>
    <x v="0"/>
    <n v="0"/>
    <x v="0"/>
    <s v="Sedan"/>
  </r>
  <r>
    <s v="Honda"/>
    <s v="CR-V"/>
    <n v="13.9"/>
    <s v="Low Price"/>
    <n v="51.5"/>
    <n v="5"/>
    <x v="0"/>
    <n v="0"/>
    <x v="0"/>
    <s v="SUV"/>
  </r>
  <r>
    <s v="Honda"/>
    <s v="CR-V"/>
    <n v="14.9"/>
    <s v="Low Price"/>
    <n v="56.9"/>
    <n v="3"/>
    <x v="0"/>
    <n v="0"/>
    <x v="0"/>
    <s v="SUV"/>
  </r>
  <r>
    <s v="Honda"/>
    <s v="CR-V"/>
    <n v="18.899999999999999"/>
    <s v="Low Price"/>
    <n v="13.6"/>
    <n v="2"/>
    <x v="0"/>
    <n v="0"/>
    <x v="0"/>
    <s v="SUV"/>
  </r>
  <r>
    <s v="Honda"/>
    <s v="CR-V"/>
    <n v="26.9"/>
    <s v="Medium Price"/>
    <n v="21.7"/>
    <n v="2"/>
    <x v="0"/>
    <n v="0"/>
    <x v="0"/>
    <s v="SUV"/>
  </r>
  <r>
    <s v="Honda"/>
    <s v="CR-V"/>
    <n v="17.899999999999999"/>
    <s v="Low Price"/>
    <n v="11.8"/>
    <n v="4"/>
    <x v="0"/>
    <n v="0"/>
    <x v="0"/>
    <s v="SUV"/>
  </r>
  <r>
    <s v="Honda"/>
    <s v="Element"/>
    <n v="15.9"/>
    <s v="Low Price"/>
    <n v="30.8"/>
    <n v="4"/>
    <x v="0"/>
    <n v="0"/>
    <x v="0"/>
    <s v="SUV"/>
  </r>
  <r>
    <s v="Honda"/>
    <s v="Fit"/>
    <n v="16"/>
    <s v="Low Price"/>
    <n v="22.9"/>
    <n v="2"/>
    <x v="0"/>
    <n v="0"/>
    <x v="0"/>
    <s v="Sedan"/>
  </r>
  <r>
    <s v="Honda"/>
    <s v="Odessey"/>
    <n v="4.5"/>
    <s v="Low Price"/>
    <n v="96"/>
    <n v="9"/>
    <x v="1"/>
    <n v="0"/>
    <x v="0"/>
    <s v="Minivan"/>
  </r>
  <r>
    <s v="Honda"/>
    <s v="Odessey"/>
    <n v="15.9"/>
    <s v="Low Price"/>
    <n v="53"/>
    <n v="3"/>
    <x v="0"/>
    <n v="0"/>
    <x v="0"/>
    <s v="Minivan"/>
  </r>
  <r>
    <s v="Honda"/>
    <s v="Odessey"/>
    <n v="16.899999999999999"/>
    <s v="Low Price"/>
    <n v="47"/>
    <n v="5"/>
    <x v="0"/>
    <n v="0"/>
    <x v="0"/>
    <s v="Minivan"/>
  </r>
  <r>
    <s v="Honda"/>
    <s v="Pilot"/>
    <n v="17.899999999999999"/>
    <s v="Low Price"/>
    <n v="46.2"/>
    <n v="4"/>
    <x v="0"/>
    <n v="0"/>
    <x v="0"/>
    <s v="SUV"/>
  </r>
  <r>
    <s v="Honda"/>
    <s v="Pilot"/>
    <n v="19.899999999999999"/>
    <s v="Low Price"/>
    <n v="33.1"/>
    <n v="3"/>
    <x v="0"/>
    <n v="0"/>
    <x v="0"/>
    <s v="SUV"/>
  </r>
  <r>
    <s v="Honda"/>
    <s v="Pilot"/>
    <n v="18.899999999999999"/>
    <s v="Low Price"/>
    <n v="34"/>
    <n v="3"/>
    <x v="0"/>
    <n v="0"/>
    <x v="0"/>
    <s v="SUV"/>
  </r>
  <r>
    <s v="Honda"/>
    <s v="Pilot"/>
    <n v="19.899999999999999"/>
    <s v="Low Price"/>
    <n v="34.299999999999997"/>
    <n v="3"/>
    <x v="0"/>
    <n v="0"/>
    <x v="0"/>
    <s v="SUV"/>
  </r>
  <r>
    <s v="Honda"/>
    <s v="Pilot"/>
    <n v="14.9"/>
    <s v="Low Price"/>
    <n v="35.1"/>
    <n v="3"/>
    <x v="0"/>
    <n v="0"/>
    <x v="0"/>
    <s v="SUV"/>
  </r>
  <r>
    <s v="Honda"/>
    <s v="S2000"/>
    <n v="16.899999999999999"/>
    <s v="Low Price"/>
    <n v="8.1999999999999993"/>
    <n v="8"/>
    <x v="1"/>
    <n v="0"/>
    <x v="0"/>
    <s v="Sports Cr"/>
  </r>
  <r>
    <s v="Honda"/>
    <s v="S2000"/>
    <n v="17.899999999999999"/>
    <s v="Low Price"/>
    <n v="15.7"/>
    <n v="5"/>
    <x v="0"/>
    <n v="0"/>
    <x v="0"/>
    <s v="Sports Cr"/>
  </r>
  <r>
    <s v="Honda"/>
    <s v="S2000"/>
    <n v="23.9"/>
    <s v="Medium Price"/>
    <n v="10.5"/>
    <n v="4"/>
    <x v="0"/>
    <n v="0"/>
    <x v="0"/>
    <s v="Sports Cr"/>
  </r>
  <r>
    <s v="Hummer"/>
    <s v="H3"/>
    <n v="19.899999999999999"/>
    <s v="Low Price"/>
    <n v="31.6"/>
    <n v="3"/>
    <x v="0"/>
    <n v="1"/>
    <x v="1"/>
    <s v="SUV"/>
  </r>
  <r>
    <s v="Hummer "/>
    <s v="H3"/>
    <n v="22.9"/>
    <s v="Low Price"/>
    <n v="37.9"/>
    <n v="3"/>
    <x v="0"/>
    <n v="1"/>
    <x v="1"/>
    <s v="SUV"/>
  </r>
  <r>
    <s v="Hummer"/>
    <s v="H3"/>
    <n v="24.9"/>
    <s v="Medium Price"/>
    <n v="27.3"/>
    <n v="2"/>
    <x v="0"/>
    <n v="1"/>
    <x v="1"/>
    <s v="SUV"/>
  </r>
  <r>
    <s v="Hyundai"/>
    <s v="Accent"/>
    <n v="14.9"/>
    <s v="Low Price"/>
    <n v="16"/>
    <n v="2"/>
    <x v="0"/>
    <n v="0"/>
    <x v="0"/>
    <s v="Sedan"/>
  </r>
  <r>
    <s v="Hyundai"/>
    <s v="Azera"/>
    <n v="13.9"/>
    <s v="Low Price"/>
    <n v="42.8"/>
    <n v="3"/>
    <x v="0"/>
    <n v="0"/>
    <x v="0"/>
    <s v="Sedan"/>
  </r>
  <r>
    <s v="Hyundai"/>
    <s v="Elantra"/>
    <n v="4.9000000000000004"/>
    <s v="Low Price"/>
    <n v="52.5"/>
    <n v="6"/>
    <x v="1"/>
    <n v="0"/>
    <x v="0"/>
    <s v="Sedan"/>
  </r>
  <r>
    <s v="Hyundai"/>
    <s v="Elantra"/>
    <n v="13.9"/>
    <s v="Low Price"/>
    <n v="25.9"/>
    <n v="2"/>
    <x v="0"/>
    <n v="0"/>
    <x v="0"/>
    <s v="Sedan"/>
  </r>
  <r>
    <s v="Hyundai"/>
    <s v="Elantra"/>
    <n v="12.4"/>
    <s v="Low Price"/>
    <n v="13.1"/>
    <n v="1"/>
    <x v="0"/>
    <n v="0"/>
    <x v="0"/>
    <s v="Sedan"/>
  </r>
  <r>
    <s v="Hyundai"/>
    <s v="Elantra"/>
    <n v="10.9"/>
    <s v="Low Price"/>
    <n v="29.9"/>
    <n v="2"/>
    <x v="0"/>
    <n v="0"/>
    <x v="0"/>
    <s v="Sedan"/>
  </r>
  <r>
    <s v="Hyundai"/>
    <s v="Elantra"/>
    <n v="11.9"/>
    <s v="Low Price"/>
    <n v="31.8"/>
    <n v="2"/>
    <x v="0"/>
    <n v="0"/>
    <x v="0"/>
    <s v="Sedan"/>
  </r>
  <r>
    <s v="Hyundai"/>
    <s v="Entourage"/>
    <n v="14.5"/>
    <s v="Low Price"/>
    <n v="31.6"/>
    <n v="2"/>
    <x v="0"/>
    <n v="0"/>
    <x v="0"/>
    <s v="Minivan"/>
  </r>
  <r>
    <s v="Hyundai"/>
    <s v="Santa Fe"/>
    <n v="7.9"/>
    <s v="Low Price"/>
    <n v="71.900000000000006"/>
    <n v="6"/>
    <x v="1"/>
    <n v="0"/>
    <x v="0"/>
    <s v="SUV"/>
  </r>
  <r>
    <s v="Hyundai"/>
    <s v="Santa Fe"/>
    <n v="15.9"/>
    <s v="Low Price"/>
    <n v="23.6"/>
    <n v="2"/>
    <x v="0"/>
    <n v="0"/>
    <x v="0"/>
    <s v="SUV"/>
  </r>
  <r>
    <s v="Hyundai"/>
    <s v="Sonata"/>
    <n v="12.8"/>
    <s v="Low Price"/>
    <n v="31"/>
    <n v="3"/>
    <x v="0"/>
    <n v="0"/>
    <x v="0"/>
    <s v="Sedan"/>
  </r>
  <r>
    <s v="Hyundai"/>
    <s v="Sonata"/>
    <n v="13.8"/>
    <s v="Low Price"/>
    <n v="35.200000000000003"/>
    <n v="3"/>
    <x v="0"/>
    <n v="0"/>
    <x v="0"/>
    <s v="Sedan"/>
  </r>
  <r>
    <s v="Hyundai"/>
    <s v="Sonata"/>
    <n v="11.8"/>
    <s v="Low Price"/>
    <n v="55.1"/>
    <n v="3"/>
    <x v="0"/>
    <n v="0"/>
    <x v="0"/>
    <s v="Sedan"/>
  </r>
  <r>
    <s v="Hyundai"/>
    <s v="Sonata"/>
    <n v="14.9"/>
    <s v="Low Price"/>
    <n v="21.2"/>
    <n v="2"/>
    <x v="0"/>
    <n v="0"/>
    <x v="0"/>
    <s v="Sedan"/>
  </r>
  <r>
    <s v="Hyundai"/>
    <s v="Sonata"/>
    <n v="9.5"/>
    <s v="Low Price"/>
    <n v="42.6"/>
    <n v="4"/>
    <x v="0"/>
    <n v="0"/>
    <x v="0"/>
    <s v="Sedan"/>
  </r>
  <r>
    <s v="Hyundai"/>
    <s v="Sonata"/>
    <n v="8.9"/>
    <s v="Low Price"/>
    <n v="57.9"/>
    <n v="4"/>
    <x v="0"/>
    <n v="0"/>
    <x v="0"/>
    <s v="Sedan"/>
  </r>
  <r>
    <s v="Hyundai"/>
    <s v="Sonata"/>
    <n v="6.9"/>
    <s v="Low Price"/>
    <n v="69.900000000000006"/>
    <n v="4"/>
    <x v="0"/>
    <n v="0"/>
    <x v="0"/>
    <s v="Sedan"/>
  </r>
  <r>
    <s v="Hyundai"/>
    <s v="Sonata"/>
    <n v="14.9"/>
    <s v="Low Price"/>
    <n v="11.3"/>
    <n v="2"/>
    <x v="0"/>
    <n v="0"/>
    <x v="0"/>
    <s v="Sedan"/>
  </r>
  <r>
    <s v="Hyundai"/>
    <s v="Sonata"/>
    <n v="14.9"/>
    <s v="Low Price"/>
    <n v="20.399999999999999"/>
    <n v="2"/>
    <x v="0"/>
    <n v="0"/>
    <x v="0"/>
    <s v="Sedan"/>
  </r>
  <r>
    <s v="Hyundai"/>
    <s v="Sonata"/>
    <n v="12.6"/>
    <s v="Low Price"/>
    <n v="23.2"/>
    <n v="1"/>
    <x v="0"/>
    <n v="0"/>
    <x v="0"/>
    <s v="Sedan"/>
  </r>
  <r>
    <s v="Hyundai"/>
    <s v="Tiburon"/>
    <n v="16.899999999999999"/>
    <s v="Low Price"/>
    <n v="1.6"/>
    <n v="1"/>
    <x v="0"/>
    <n v="0"/>
    <x v="0"/>
    <s v="SUV"/>
  </r>
  <r>
    <s v="Infiniti"/>
    <s v="FX35"/>
    <n v="19.899999999999999"/>
    <s v="Low Price"/>
    <n v="65.7"/>
    <n v="5"/>
    <x v="0"/>
    <n v="0"/>
    <x v="0"/>
    <s v="SUV"/>
  </r>
  <r>
    <s v="Infiniti"/>
    <s v="FX35"/>
    <n v="27.9"/>
    <s v="Medium Price"/>
    <n v="33.9"/>
    <n v="4"/>
    <x v="0"/>
    <n v="0"/>
    <x v="0"/>
    <s v="SUV"/>
  </r>
  <r>
    <s v="Infiniti"/>
    <s v="FX35"/>
    <n v="31.9"/>
    <s v="Medium Price"/>
    <n v="25.4"/>
    <n v="2"/>
    <x v="0"/>
    <n v="0"/>
    <x v="0"/>
    <s v="SUV"/>
  </r>
  <r>
    <s v="Infiniti"/>
    <s v="G35"/>
    <n v="27.9"/>
    <s v="Medium Price"/>
    <n v="19.899999999999999"/>
    <n v="3"/>
    <x v="0"/>
    <n v="0"/>
    <x v="0"/>
    <s v="Sedan"/>
  </r>
  <r>
    <s v="Infiniti"/>
    <s v="G35"/>
    <n v="28.5"/>
    <s v="Medium Price"/>
    <n v="21.5"/>
    <n v="3"/>
    <x v="0"/>
    <n v="0"/>
    <x v="0"/>
    <s v="Sedan"/>
  </r>
  <r>
    <s v="Infiniti"/>
    <s v="G35"/>
    <n v="26.9"/>
    <s v="Medium Price"/>
    <n v="13.6"/>
    <n v="2"/>
    <x v="0"/>
    <n v="0"/>
    <x v="0"/>
    <s v="Sedan"/>
  </r>
  <r>
    <s v="Infiniti"/>
    <s v="G35"/>
    <n v="26.9"/>
    <s v="Medium Price"/>
    <n v="15.6"/>
    <n v="2"/>
    <x v="0"/>
    <n v="0"/>
    <x v="0"/>
    <s v="Sedan"/>
  </r>
  <r>
    <s v="Infiniti"/>
    <s v="G35"/>
    <n v="25.9"/>
    <s v="Medium Price"/>
    <n v="19.2"/>
    <n v="2"/>
    <x v="0"/>
    <n v="0"/>
    <x v="0"/>
    <s v="Sedan"/>
  </r>
  <r>
    <s v="Infiniti"/>
    <s v="G35"/>
    <n v="25.9"/>
    <s v="Medium Price"/>
    <n v="24.4"/>
    <n v="2"/>
    <x v="0"/>
    <n v="0"/>
    <x v="0"/>
    <s v="Sedan"/>
  </r>
  <r>
    <s v="Infiniti"/>
    <s v="G35"/>
    <n v="11"/>
    <s v="Low Price"/>
    <n v="91"/>
    <n v="6"/>
    <x v="1"/>
    <n v="0"/>
    <x v="0"/>
    <s v="Sedan"/>
  </r>
  <r>
    <s v="Infiniti"/>
    <s v="G35"/>
    <n v="24.9"/>
    <s v="Medium Price"/>
    <n v="19.7"/>
    <n v="4"/>
    <x v="0"/>
    <n v="0"/>
    <x v="0"/>
    <s v="Sedan"/>
  </r>
  <r>
    <s v="Infiniti"/>
    <s v="G35"/>
    <n v="25.5"/>
    <s v="Medium Price"/>
    <n v="29.2"/>
    <n v="4"/>
    <x v="0"/>
    <n v="0"/>
    <x v="0"/>
    <s v="Sedan"/>
  </r>
  <r>
    <s v="Infiniti"/>
    <s v="G35"/>
    <n v="23.4"/>
    <s v="Medium Price"/>
    <n v="30.9"/>
    <n v="4"/>
    <x v="0"/>
    <n v="0"/>
    <x v="0"/>
    <s v="Sedan"/>
  </r>
  <r>
    <s v="Infiniti"/>
    <s v="G35"/>
    <n v="17.899999999999999"/>
    <s v="Low Price"/>
    <n v="44.9"/>
    <n v="4"/>
    <x v="0"/>
    <n v="0"/>
    <x v="0"/>
    <s v="Sedan"/>
  </r>
  <r>
    <s v="Infiniti"/>
    <s v="G35"/>
    <n v="20.8"/>
    <s v="Low Price"/>
    <n v="46.6"/>
    <n v="4"/>
    <x v="0"/>
    <n v="0"/>
    <x v="0"/>
    <s v="Sedan"/>
  </r>
  <r>
    <s v="Infiniti"/>
    <s v="G35"/>
    <n v="15.9"/>
    <s v="Low Price"/>
    <n v="63.3"/>
    <n v="4"/>
    <x v="0"/>
    <n v="0"/>
    <x v="0"/>
    <s v="Sedan"/>
  </r>
  <r>
    <s v="Infiniti"/>
    <s v="G35"/>
    <n v="23.9"/>
    <s v="Medium Price"/>
    <n v="14.7"/>
    <n v="3"/>
    <x v="0"/>
    <n v="0"/>
    <x v="0"/>
    <s v="Sedan"/>
  </r>
  <r>
    <s v="Infiniti"/>
    <s v="G35"/>
    <n v="25.4"/>
    <s v="Medium Price"/>
    <n v="18.8"/>
    <n v="3"/>
    <x v="0"/>
    <n v="0"/>
    <x v="0"/>
    <s v="Sedan"/>
  </r>
  <r>
    <s v="Infiniti"/>
    <s v="G35"/>
    <n v="25.9"/>
    <s v="Medium Price"/>
    <n v="22.9"/>
    <n v="3"/>
    <x v="0"/>
    <n v="0"/>
    <x v="0"/>
    <s v="Sedan"/>
  </r>
  <r>
    <s v="Infiniti"/>
    <s v="G35"/>
    <n v="25"/>
    <s v="Medium Price"/>
    <n v="27.5"/>
    <n v="3"/>
    <x v="0"/>
    <n v="0"/>
    <x v="0"/>
    <s v="Sedan"/>
  </r>
  <r>
    <s v="Infiniti"/>
    <s v="G35"/>
    <n v="23.9"/>
    <s v="Medium Price"/>
    <n v="28.6"/>
    <n v="3"/>
    <x v="0"/>
    <n v="0"/>
    <x v="0"/>
    <s v="Sedan"/>
  </r>
  <r>
    <s v="Infiniti"/>
    <s v="G35"/>
    <n v="23.9"/>
    <s v="Medium Price"/>
    <n v="29.5"/>
    <n v="3"/>
    <x v="0"/>
    <n v="0"/>
    <x v="0"/>
    <s v="Sedan"/>
  </r>
  <r>
    <s v="Infiniti"/>
    <s v="G35"/>
    <n v="27.8"/>
    <s v="Medium Price"/>
    <n v="29.6"/>
    <n v="3"/>
    <x v="0"/>
    <n v="0"/>
    <x v="0"/>
    <s v="Sedan"/>
  </r>
  <r>
    <s v="Infiniti"/>
    <s v="G35"/>
    <n v="28.9"/>
    <s v="Medium Price"/>
    <n v="22.4"/>
    <n v="2"/>
    <x v="0"/>
    <n v="0"/>
    <x v="0"/>
    <s v="Sedan"/>
  </r>
  <r>
    <s v="Infiniti"/>
    <s v="G35"/>
    <n v="28.9"/>
    <s v="Medium Price"/>
    <n v="24.2"/>
    <n v="2"/>
    <x v="0"/>
    <n v="0"/>
    <x v="0"/>
    <s v="Sedan"/>
  </r>
  <r>
    <s v="Infiniti"/>
    <s v="G37"/>
    <n v="34.9"/>
    <s v="Medium Price"/>
    <n v="8.3000000000000007"/>
    <n v="1"/>
    <x v="0"/>
    <n v="0"/>
    <x v="0"/>
    <s v="Sedan"/>
  </r>
  <r>
    <s v="Infiniti"/>
    <s v="G37"/>
    <n v="32.9"/>
    <s v="Medium Price"/>
    <n v="10.7"/>
    <n v="1"/>
    <x v="0"/>
    <n v="0"/>
    <x v="0"/>
    <s v="Sedan"/>
  </r>
  <r>
    <s v="Infiniti"/>
    <s v="M35x"/>
    <n v="28.9"/>
    <s v="Medium Price"/>
    <n v="35.799999999999997"/>
    <n v="3"/>
    <x v="0"/>
    <n v="0"/>
    <x v="0"/>
    <s v="Sedan"/>
  </r>
  <r>
    <s v="Infiniti"/>
    <s v="M35x"/>
    <n v="32.299999999999997"/>
    <s v="Medium Price"/>
    <n v="26.6"/>
    <n v="3"/>
    <x v="0"/>
    <n v="0"/>
    <x v="0"/>
    <s v="Sedan"/>
  </r>
  <r>
    <s v="Infiniti"/>
    <s v="M35x"/>
    <n v="32.4"/>
    <s v="Medium Price"/>
    <n v="35.4"/>
    <n v="3"/>
    <x v="0"/>
    <n v="0"/>
    <x v="0"/>
    <s v="Sedan"/>
  </r>
  <r>
    <s v="Infiniti"/>
    <s v="M35x"/>
    <n v="29.9"/>
    <s v="Medium Price"/>
    <n v="38"/>
    <n v="3"/>
    <x v="0"/>
    <n v="0"/>
    <x v="0"/>
    <s v="Sedan"/>
  </r>
  <r>
    <s v="Infiniti"/>
    <s v="M35x"/>
    <n v="29.9"/>
    <s v="Medium Price"/>
    <n v="15"/>
    <n v="2"/>
    <x v="0"/>
    <n v="0"/>
    <x v="0"/>
    <s v="Sedan"/>
  </r>
  <r>
    <s v="Infiniti"/>
    <s v="M35x"/>
    <n v="31.9"/>
    <s v="Medium Price"/>
    <n v="15.4"/>
    <n v="2"/>
    <x v="0"/>
    <n v="0"/>
    <x v="0"/>
    <s v="Sedan"/>
  </r>
  <r>
    <s v="Infiniti"/>
    <s v="M35x"/>
    <n v="29.9"/>
    <s v="Medium Price"/>
    <n v="20.6"/>
    <n v="2"/>
    <x v="0"/>
    <n v="0"/>
    <x v="0"/>
    <s v="Sedan"/>
  </r>
  <r>
    <s v="Infiniti"/>
    <s v="M35x"/>
    <n v="34.5"/>
    <s v="Medium Price"/>
    <n v="9.5"/>
    <n v="1"/>
    <x v="0"/>
    <n v="0"/>
    <x v="0"/>
    <s v="Sedan"/>
  </r>
  <r>
    <s v="Isuzu"/>
    <s v="Axiom"/>
    <n v="8.9"/>
    <s v="Low Price"/>
    <n v="60.2"/>
    <n v="6"/>
    <x v="1"/>
    <n v="0"/>
    <x v="0"/>
    <s v="SUV"/>
  </r>
  <r>
    <s v="Jaguar"/>
    <s v="xj8"/>
    <n v="20.9"/>
    <s v="Low Price"/>
    <n v="49.9"/>
    <n v="5"/>
    <x v="0"/>
    <n v="0"/>
    <x v="0"/>
    <s v="Sedan"/>
  </r>
  <r>
    <s v="Jeep"/>
    <s v="Commdr"/>
    <n v="17.8"/>
    <s v="Low Price"/>
    <n v="27.4"/>
    <n v="2"/>
    <x v="0"/>
    <n v="1"/>
    <x v="1"/>
    <s v="SUV"/>
  </r>
  <r>
    <s v="Jeep"/>
    <s v="Commdr"/>
    <n v="16.8"/>
    <s v="Low Price"/>
    <n v="37.5"/>
    <n v="2"/>
    <x v="0"/>
    <n v="1"/>
    <x v="1"/>
    <s v="SUV"/>
  </r>
  <r>
    <s v="Jeep"/>
    <s v="Commdr"/>
    <n v="15.7"/>
    <s v="Low Price"/>
    <n v="24.9"/>
    <n v="1"/>
    <x v="0"/>
    <n v="1"/>
    <x v="1"/>
    <s v="SUV"/>
  </r>
  <r>
    <s v="Jeep"/>
    <s v="Grand Chr"/>
    <n v="12.9"/>
    <s v="Low Price"/>
    <n v="43.6"/>
    <n v="4"/>
    <x v="0"/>
    <n v="1"/>
    <x v="1"/>
    <s v="SUV"/>
  </r>
  <r>
    <s v="Jeep"/>
    <s v="Grand Chr"/>
    <n v="11.9"/>
    <s v="Low Price"/>
    <n v="48.2"/>
    <n v="4"/>
    <x v="0"/>
    <n v="1"/>
    <x v="1"/>
    <s v="SUV"/>
  </r>
  <r>
    <s v="Jeep"/>
    <s v="Grand Chr"/>
    <n v="15.4"/>
    <s v="Low Price"/>
    <n v="15"/>
    <n v="3"/>
    <x v="0"/>
    <n v="1"/>
    <x v="1"/>
    <s v="SUV"/>
  </r>
  <r>
    <s v="Jeep"/>
    <s v="Grand Chr"/>
    <n v="14.9"/>
    <s v="Low Price"/>
    <n v="23.2"/>
    <n v="3"/>
    <x v="0"/>
    <n v="1"/>
    <x v="1"/>
    <s v="SUV"/>
  </r>
  <r>
    <s v="Jeep"/>
    <s v="Grand Chr"/>
    <n v="15.4"/>
    <s v="Low Price"/>
    <n v="43.6"/>
    <n v="2"/>
    <x v="0"/>
    <n v="1"/>
    <x v="1"/>
    <s v="SUV"/>
  </r>
  <r>
    <s v="Jeep"/>
    <s v="Grand Chr"/>
    <n v="14.8"/>
    <s v="Low Price"/>
    <n v="55.6"/>
    <n v="2"/>
    <x v="0"/>
    <n v="1"/>
    <x v="1"/>
    <s v="SUV"/>
  </r>
  <r>
    <s v="Jeep"/>
    <s v="Grand Chr"/>
    <n v="16.899999999999999"/>
    <s v="Low Price"/>
    <n v="19.8"/>
    <n v="1"/>
    <x v="0"/>
    <n v="1"/>
    <x v="1"/>
    <s v="SUV"/>
  </r>
  <r>
    <s v="Jeep"/>
    <s v="Grand Chr"/>
    <n v="15.9"/>
    <s v="Low Price"/>
    <n v="45.9"/>
    <n v="4"/>
    <x v="0"/>
    <n v="1"/>
    <x v="1"/>
    <s v="SUV"/>
  </r>
  <r>
    <s v="Jeep"/>
    <s v="Liberty"/>
    <n v="9.9"/>
    <s v="Low Price"/>
    <n v="66.5"/>
    <n v="7"/>
    <x v="1"/>
    <n v="1"/>
    <x v="1"/>
    <s v="SUV"/>
  </r>
  <r>
    <s v="Jeep"/>
    <s v="Liberty"/>
    <n v="15.8"/>
    <s v="Low Price"/>
    <n v="33.200000000000003"/>
    <n v="3"/>
    <x v="0"/>
    <n v="1"/>
    <x v="1"/>
    <s v="SUV"/>
  </r>
  <r>
    <s v="Jeep"/>
    <s v="Liberty"/>
    <n v="8.9"/>
    <s v="Low Price"/>
    <n v="51.9"/>
    <n v="4"/>
    <x v="0"/>
    <n v="1"/>
    <x v="1"/>
    <s v="SUV"/>
  </r>
  <r>
    <s v="Jeep"/>
    <s v="Liberty"/>
    <n v="11.8"/>
    <s v="Low Price"/>
    <n v="55.9"/>
    <n v="4"/>
    <x v="0"/>
    <n v="1"/>
    <x v="1"/>
    <s v="SUV"/>
  </r>
  <r>
    <s v="Jeep"/>
    <s v="Liberty"/>
    <n v="11.9"/>
    <s v="Low Price"/>
    <n v="26.6"/>
    <n v="3"/>
    <x v="0"/>
    <n v="1"/>
    <x v="1"/>
    <s v="SUV"/>
  </r>
  <r>
    <s v="Jeep"/>
    <s v="Liberty"/>
    <n v="12.9"/>
    <s v="Low Price"/>
    <n v="34.200000000000003"/>
    <n v="3"/>
    <x v="0"/>
    <n v="1"/>
    <x v="1"/>
    <s v="SUV"/>
  </r>
  <r>
    <s v="Jeep"/>
    <s v="Liberty"/>
    <n v="13.6"/>
    <s v="Low Price"/>
    <n v="35.1"/>
    <n v="2"/>
    <x v="0"/>
    <n v="1"/>
    <x v="1"/>
    <s v="SUV"/>
  </r>
  <r>
    <s v="Jeep"/>
    <s v="Liberty"/>
    <n v="15.9"/>
    <s v="Low Price"/>
    <n v="26.8"/>
    <n v="1"/>
    <x v="0"/>
    <n v="1"/>
    <x v="1"/>
    <s v="SUV"/>
  </r>
  <r>
    <s v="Jeep"/>
    <s v="Patriot"/>
    <n v="14.9"/>
    <s v="Low Price"/>
    <n v="27.2"/>
    <n v="2"/>
    <x v="0"/>
    <n v="1"/>
    <x v="1"/>
    <s v="SUV"/>
  </r>
  <r>
    <s v="Jeep"/>
    <s v="Wrangler"/>
    <n v="16.899999999999999"/>
    <s v="Low Price"/>
    <n v="48.6"/>
    <n v="4"/>
    <x v="0"/>
    <n v="1"/>
    <x v="1"/>
    <s v="SUV"/>
  </r>
  <r>
    <s v="Jeep"/>
    <s v="Wrangler"/>
    <n v="16.899999999999999"/>
    <s v="Low Price"/>
    <n v="4.5"/>
    <n v="3"/>
    <x v="0"/>
    <n v="1"/>
    <x v="1"/>
    <s v="SUV"/>
  </r>
  <r>
    <s v="Jeep"/>
    <s v="Wrangler"/>
    <n v="12.9"/>
    <s v="Low Price"/>
    <n v="48.3"/>
    <n v="5"/>
    <x v="0"/>
    <n v="1"/>
    <x v="1"/>
    <s v="SUV"/>
  </r>
  <r>
    <s v="Jeep"/>
    <s v="Wrangler"/>
    <n v="13.4"/>
    <s v="Low Price"/>
    <n v="65.5"/>
    <n v="5"/>
    <x v="0"/>
    <n v="1"/>
    <x v="1"/>
    <s v="SUV"/>
  </r>
  <r>
    <s v="Jeep"/>
    <s v="Wrangler"/>
    <n v="15.9"/>
    <s v="Low Price"/>
    <n v="25.7"/>
    <n v="2"/>
    <x v="0"/>
    <n v="1"/>
    <x v="1"/>
    <s v="SUV"/>
  </r>
  <r>
    <s v="Kia"/>
    <s v="Optima"/>
    <n v="10.9"/>
    <s v="Low Price"/>
    <n v="20.5"/>
    <n v="2"/>
    <x v="0"/>
    <n v="0"/>
    <x v="0"/>
    <s v="Sedan"/>
  </r>
  <r>
    <s v="Kia"/>
    <s v="Rondo"/>
    <n v="13.9"/>
    <s v="Low Price"/>
    <n v="12.1"/>
    <n v="1"/>
    <x v="0"/>
    <n v="0"/>
    <x v="0"/>
    <s v="Wagon"/>
  </r>
  <r>
    <s v="Kia"/>
    <s v="Sedona"/>
    <n v="9.9"/>
    <s v="Low Price"/>
    <n v="19"/>
    <n v="4"/>
    <x v="0"/>
    <n v="0"/>
    <x v="0"/>
    <s v="Minivan"/>
  </r>
  <r>
    <s v="Kia"/>
    <s v="Sorento"/>
    <n v="12.9"/>
    <s v="Low Price"/>
    <n v="29.7"/>
    <n v="3"/>
    <x v="0"/>
    <n v="0"/>
    <x v="0"/>
    <s v="SUV"/>
  </r>
  <r>
    <s v="Kia"/>
    <s v="Sorento"/>
    <n v="14.9"/>
    <s v="Low Price"/>
    <n v="20.7"/>
    <n v="1"/>
    <x v="0"/>
    <n v="0"/>
    <x v="0"/>
    <s v="SUV"/>
  </r>
  <r>
    <s v="Kia"/>
    <s v="Sportage"/>
    <n v="14.6"/>
    <s v="Low Price"/>
    <n v="21.4"/>
    <n v="1"/>
    <x v="0"/>
    <n v="0"/>
    <x v="0"/>
    <s v="SUV"/>
  </r>
  <r>
    <s v="Land Rove"/>
    <s v="Freelander"/>
    <n v="9.9"/>
    <s v="Low Price"/>
    <n v="56.9"/>
    <n v="7"/>
    <x v="1"/>
    <n v="0"/>
    <x v="0"/>
    <s v="SUV"/>
  </r>
  <r>
    <s v="Lexus"/>
    <s v="ES300"/>
    <n v="8.9"/>
    <s v="Low Price"/>
    <n v="103.9"/>
    <n v="8"/>
    <x v="1"/>
    <n v="0"/>
    <x v="0"/>
    <s v="Sedan"/>
  </r>
  <r>
    <s v="Lexus"/>
    <s v="ES300"/>
    <n v="13.9"/>
    <s v="Low Price"/>
    <n v="61.1"/>
    <n v="7"/>
    <x v="1"/>
    <n v="0"/>
    <x v="0"/>
    <s v="Sedan"/>
  </r>
  <r>
    <s v="Lexus"/>
    <s v="ES330"/>
    <n v="24.9"/>
    <s v="Medium Price"/>
    <n v="30.7"/>
    <n v="4"/>
    <x v="0"/>
    <n v="0"/>
    <x v="0"/>
    <s v="Sedan"/>
  </r>
  <r>
    <s v="Lexus"/>
    <s v="ES330"/>
    <n v="26.5"/>
    <s v="Medium Price"/>
    <n v="23.7"/>
    <n v="4"/>
    <x v="0"/>
    <n v="0"/>
    <x v="0"/>
    <s v="Sedan"/>
  </r>
  <r>
    <s v="Lexus"/>
    <s v="ES330"/>
    <n v="26.4"/>
    <s v="Medium Price"/>
    <n v="37.1"/>
    <n v="4"/>
    <x v="0"/>
    <n v="0"/>
    <x v="0"/>
    <s v="Sedan"/>
  </r>
  <r>
    <s v="Lexus"/>
    <s v="ES330"/>
    <n v="21.9"/>
    <s v="Low Price"/>
    <n v="39.299999999999997"/>
    <n v="4"/>
    <x v="0"/>
    <n v="0"/>
    <x v="0"/>
    <s v="Sedan"/>
  </r>
  <r>
    <s v="Lexus"/>
    <s v="ES330"/>
    <n v="27.4"/>
    <s v="Medium Price"/>
    <n v="41.5"/>
    <n v="4"/>
    <x v="0"/>
    <n v="0"/>
    <x v="0"/>
    <s v="Sedan"/>
  </r>
  <r>
    <s v="Lexus"/>
    <s v="ES330"/>
    <n v="28.4"/>
    <s v="Medium Price"/>
    <n v="33.299999999999997"/>
    <n v="3"/>
    <x v="0"/>
    <n v="0"/>
    <x v="0"/>
    <s v="Sedan"/>
  </r>
  <r>
    <s v="Lexus"/>
    <s v="ES330"/>
    <n v="28.6"/>
    <s v="Medium Price"/>
    <n v="35.9"/>
    <n v="3"/>
    <x v="0"/>
    <n v="0"/>
    <x v="0"/>
    <s v="Sedan"/>
  </r>
  <r>
    <s v="Lexus"/>
    <s v="GS300"/>
    <n v="19.899999999999999"/>
    <s v="Low Price"/>
    <n v="31.1"/>
    <n v="4"/>
    <x v="0"/>
    <n v="0"/>
    <x v="0"/>
    <s v="Sedan"/>
  </r>
  <r>
    <s v="Lexus"/>
    <s v="IS250"/>
    <n v="28.9"/>
    <s v="Medium Price"/>
    <n v="25.4"/>
    <n v="3"/>
    <x v="0"/>
    <n v="0"/>
    <x v="0"/>
    <s v="Sedan"/>
  </r>
  <r>
    <s v="Lexus"/>
    <s v="IS250"/>
    <n v="26.9"/>
    <s v="Medium Price"/>
    <n v="30.3"/>
    <n v="3"/>
    <x v="0"/>
    <n v="0"/>
    <x v="0"/>
    <s v="Sedan"/>
  </r>
  <r>
    <s v="Lexus"/>
    <s v="RX300"/>
    <n v="17.899999999999999"/>
    <s v="Low Price"/>
    <n v="27.2"/>
    <n v="8"/>
    <x v="1"/>
    <n v="0"/>
    <x v="0"/>
    <s v="SUV"/>
  </r>
  <r>
    <s v="Lexus"/>
    <s v="RX330"/>
    <n v="28.9"/>
    <s v="Medium Price"/>
    <n v="31.8"/>
    <n v="4"/>
    <x v="0"/>
    <n v="0"/>
    <x v="0"/>
    <s v="SUV"/>
  </r>
  <r>
    <s v="Lexus"/>
    <s v="RX330"/>
    <n v="30.5"/>
    <s v="Medium Price"/>
    <n v="29.8"/>
    <n v="3"/>
    <x v="0"/>
    <n v="0"/>
    <x v="0"/>
    <s v="SUV"/>
  </r>
  <r>
    <s v="Lexus"/>
    <s v="RX330"/>
    <n v="29.5"/>
    <s v="Medium Price"/>
    <n v="38.6"/>
    <n v="3"/>
    <x v="0"/>
    <n v="0"/>
    <x v="0"/>
    <s v="SUV"/>
  </r>
  <r>
    <s v="Lexus"/>
    <s v="RX350"/>
    <n v="33.9"/>
    <s v="Medium Price"/>
    <n v="10.1"/>
    <n v="2"/>
    <x v="0"/>
    <n v="0"/>
    <x v="0"/>
    <s v="SUV"/>
  </r>
  <r>
    <s v="Lexus"/>
    <s v="RX400"/>
    <n v="29.9"/>
    <s v="Medium Price"/>
    <n v="27.7"/>
    <n v="3"/>
    <x v="0"/>
    <n v="0"/>
    <x v="0"/>
    <s v="SUV"/>
  </r>
  <r>
    <s v="Lexus"/>
    <s v="RX400"/>
    <n v="36.9"/>
    <s v="Medium Price"/>
    <n v="33.799999999999997"/>
    <n v="3"/>
    <x v="0"/>
    <n v="0"/>
    <x v="0"/>
    <s v="SUV"/>
  </r>
  <r>
    <s v="Lexus"/>
    <s v="RX400"/>
    <n v="35.9"/>
    <s v="Medium Price"/>
    <n v="35.299999999999997"/>
    <n v="3"/>
    <x v="0"/>
    <n v="0"/>
    <x v="0"/>
    <s v="SUV"/>
  </r>
  <r>
    <s v="Lincoln"/>
    <s v="LS"/>
    <n v="14.9"/>
    <s v="Low Price"/>
    <n v="42.5"/>
    <n v="4"/>
    <x v="0"/>
    <n v="1"/>
    <x v="1"/>
    <s v="Sedan"/>
  </r>
  <r>
    <s v="Lincoln"/>
    <s v="Navigator"/>
    <n v="19"/>
    <s v="Low Price"/>
    <n v="80.5"/>
    <n v="5"/>
    <x v="0"/>
    <n v="1"/>
    <x v="1"/>
    <s v="SUV"/>
  </r>
  <r>
    <s v="Mazda"/>
    <s v="6"/>
    <n v="14.9"/>
    <s v="Low Price"/>
    <n v="33.200000000000003"/>
    <n v="4"/>
    <x v="0"/>
    <n v="0"/>
    <x v="0"/>
    <s v="Sedan"/>
  </r>
  <r>
    <s v="Mazda"/>
    <s v="B3000"/>
    <n v="5.4"/>
    <s v="Low Price"/>
    <n v="125.7"/>
    <n v="9"/>
    <x v="1"/>
    <n v="0"/>
    <x v="0"/>
    <s v="PickupT"/>
  </r>
  <r>
    <s v="Mazda"/>
    <s v="CX-7"/>
    <n v="23"/>
    <s v="Low Price"/>
    <n v="23"/>
    <n v="2"/>
    <x v="0"/>
    <n v="0"/>
    <x v="0"/>
    <s v="SUV"/>
  </r>
  <r>
    <s v="Mazda"/>
    <s v="CX-7"/>
    <n v="21.7"/>
    <s v="Low Price"/>
    <n v="37.5"/>
    <n v="2"/>
    <x v="0"/>
    <n v="0"/>
    <x v="0"/>
    <s v="SUV"/>
  </r>
  <r>
    <s v="Mazda"/>
    <s v="CX-7"/>
    <n v="16.899999999999999"/>
    <s v="Low Price"/>
    <n v="28.2"/>
    <n v="2"/>
    <x v="0"/>
    <n v="0"/>
    <x v="0"/>
    <s v="SUV"/>
  </r>
  <r>
    <s v="Mazda"/>
    <s v="MAZDA3"/>
    <n v="11.9"/>
    <s v="Low Price"/>
    <n v="37"/>
    <n v="4"/>
    <x v="0"/>
    <n v="0"/>
    <x v="0"/>
    <s v="Sedan"/>
  </r>
  <r>
    <s v="Mazda"/>
    <s v="MAXDA3"/>
    <n v="14.6"/>
    <s v="Low Price"/>
    <n v="11.8"/>
    <n v="1"/>
    <x v="0"/>
    <n v="0"/>
    <x v="0"/>
    <s v="Sedan"/>
  </r>
  <r>
    <s v="Mazda"/>
    <s v="MAXDA3"/>
    <n v="14.9"/>
    <s v="Low Price"/>
    <n v="21.3"/>
    <n v="2"/>
    <x v="0"/>
    <n v="0"/>
    <x v="0"/>
    <s v="Sedan"/>
  </r>
  <r>
    <s v="Mazda"/>
    <s v="MAZDA3"/>
    <n v="12.9"/>
    <s v="Low Price"/>
    <n v="34.4"/>
    <n v="2"/>
    <x v="0"/>
    <n v="0"/>
    <x v="0"/>
    <s v="Sedan"/>
  </r>
  <r>
    <s v="Mazda"/>
    <s v="MAXDA3"/>
    <n v="13.9"/>
    <s v="Low Price"/>
    <n v="18.8"/>
    <n v="1"/>
    <x v="0"/>
    <n v="0"/>
    <x v="0"/>
    <s v="Sedan"/>
  </r>
  <r>
    <s v="Mazda"/>
    <s v="MAZDA5"/>
    <n v="16.100000000000001"/>
    <s v="Low Price"/>
    <n v="43.5"/>
    <n v="1"/>
    <x v="0"/>
    <n v="0"/>
    <x v="0"/>
    <s v="Sedan"/>
  </r>
  <r>
    <s v="Mazda"/>
    <s v="MAZDA6"/>
    <n v="13.9"/>
    <s v="Low Price"/>
    <n v="38.4"/>
    <n v="2"/>
    <x v="0"/>
    <n v="0"/>
    <x v="0"/>
    <s v="Sedan"/>
  </r>
  <r>
    <s v="Mazda"/>
    <s v="MAZDA6"/>
    <n v="12.8"/>
    <s v="Low Price"/>
    <n v="42.4"/>
    <n v="2"/>
    <x v="0"/>
    <n v="0"/>
    <x v="0"/>
    <s v="Sedan"/>
  </r>
  <r>
    <s v="Mazda"/>
    <s v="MAZDA6"/>
    <n v="13.9"/>
    <s v="Low Price"/>
    <n v="42.8"/>
    <n v="2"/>
    <x v="0"/>
    <n v="0"/>
    <x v="0"/>
    <s v="Sedan"/>
  </r>
  <r>
    <s v="Mazda"/>
    <s v="MAZDA6"/>
    <n v="9"/>
    <s v="Low Price"/>
    <n v="70.2"/>
    <n v="6"/>
    <x v="1"/>
    <n v="0"/>
    <x v="0"/>
    <s v="Sedan"/>
  </r>
  <r>
    <s v="Mazda"/>
    <s v="MAZDA6"/>
    <n v="13.9"/>
    <s v="Low Price"/>
    <n v="14.7"/>
    <n v="1"/>
    <x v="0"/>
    <n v="0"/>
    <x v="0"/>
    <s v="Sedan"/>
  </r>
  <r>
    <s v="Mazda"/>
    <s v="MAZDA6"/>
    <n v="13.9"/>
    <s v="Low Price"/>
    <n v="26.1"/>
    <n v="3"/>
    <x v="0"/>
    <n v="0"/>
    <x v="0"/>
    <s v="Sedan"/>
  </r>
  <r>
    <s v="Mazda"/>
    <s v="MAZDA6"/>
    <n v="14"/>
    <s v="Low Price"/>
    <n v="46"/>
    <n v="3"/>
    <x v="0"/>
    <n v="0"/>
    <x v="0"/>
    <s v="Sedan"/>
  </r>
  <r>
    <s v="Mazda"/>
    <s v="MAZDA6"/>
    <n v="12.9"/>
    <s v="Low Price"/>
    <n v="11.6"/>
    <n v="2"/>
    <x v="0"/>
    <n v="0"/>
    <x v="0"/>
    <s v="Sedan"/>
  </r>
  <r>
    <s v="Mazda"/>
    <s v="MAZDA6"/>
    <n v="15.9"/>
    <s v="Low Price"/>
    <n v="14.6"/>
    <n v="1"/>
    <x v="0"/>
    <n v="0"/>
    <x v="0"/>
    <s v="Sedan"/>
  </r>
  <r>
    <s v="Mazda"/>
    <s v="MAZDA6"/>
    <n v="14.9"/>
    <s v="Low Price"/>
    <n v="15.6"/>
    <n v="1"/>
    <x v="0"/>
    <n v="0"/>
    <x v="0"/>
    <s v="Sedan"/>
  </r>
  <r>
    <s v="Mazda"/>
    <s v="MAZDA6"/>
    <n v="13.9"/>
    <s v="Low Price"/>
    <n v="48.7"/>
    <n v="6"/>
    <x v="1"/>
    <n v="0"/>
    <x v="0"/>
    <s v="Sedan"/>
  </r>
  <r>
    <s v="Mazda"/>
    <s v="MAZDA6"/>
    <n v="12.9"/>
    <s v="Low Price"/>
    <n v="46.4"/>
    <n v="5"/>
    <x v="0"/>
    <n v="0"/>
    <x v="0"/>
    <s v="Sedan"/>
  </r>
  <r>
    <s v="Mazda"/>
    <s v="MAZDA6"/>
    <n v="10.9"/>
    <s v="Low Price"/>
    <n v="50.2"/>
    <n v="5"/>
    <x v="0"/>
    <n v="0"/>
    <x v="0"/>
    <s v="Sedan"/>
  </r>
  <r>
    <s v="Mazda"/>
    <s v="MAZDA6"/>
    <n v="13.9"/>
    <s v="Low Price"/>
    <n v="43.7"/>
    <n v="4"/>
    <x v="0"/>
    <n v="0"/>
    <x v="0"/>
    <s v="Sedan"/>
  </r>
  <r>
    <s v="Mazda"/>
    <s v="MAZDA6"/>
    <n v="12.9"/>
    <s v="Low Price"/>
    <n v="28.5"/>
    <n v="4"/>
    <x v="0"/>
    <n v="0"/>
    <x v="0"/>
    <s v="Sedan"/>
  </r>
  <r>
    <s v="Mazda"/>
    <s v="MAZDA6"/>
    <n v="15.9"/>
    <s v="Low Price"/>
    <n v="20.3"/>
    <n v="3"/>
    <x v="0"/>
    <n v="0"/>
    <x v="0"/>
    <s v="Sedan"/>
  </r>
  <r>
    <s v="Mazda"/>
    <s v="MAZDA6"/>
    <n v="11.9"/>
    <s v="Low Price"/>
    <n v="36"/>
    <n v="3"/>
    <x v="0"/>
    <n v="0"/>
    <x v="0"/>
    <s v="Sedan"/>
  </r>
  <r>
    <s v="Mazda"/>
    <s v="MAZDA6"/>
    <n v="14.9"/>
    <s v="Low Price"/>
    <n v="42.6"/>
    <n v="3"/>
    <x v="0"/>
    <n v="0"/>
    <x v="0"/>
    <s v="Sedan"/>
  </r>
  <r>
    <s v="Mazda"/>
    <s v="SPEED6"/>
    <n v="16.899999999999999"/>
    <s v="Low Price"/>
    <n v="28.4"/>
    <n v="3"/>
    <x v="0"/>
    <n v="0"/>
    <x v="0"/>
    <s v="Sedan"/>
  </r>
  <r>
    <s v="Mazda"/>
    <s v="Miata"/>
    <n v="16.899999999999999"/>
    <s v="Low Price"/>
    <n v="20.9"/>
    <n v="3"/>
    <x v="0"/>
    <n v="0"/>
    <x v="0"/>
    <s v="Sports Cr"/>
  </r>
  <r>
    <s v="Mazda"/>
    <s v="Miata"/>
    <n v="10.9"/>
    <s v="Low Price"/>
    <n v="51.5"/>
    <n v="5"/>
    <x v="0"/>
    <n v="0"/>
    <x v="0"/>
    <s v="Sports Cr"/>
  </r>
  <r>
    <s v="Mazda"/>
    <s v="Miata"/>
    <n v="18.5"/>
    <s v="Low Price"/>
    <n v="13.1"/>
    <n v="3"/>
    <x v="0"/>
    <n v="0"/>
    <x v="0"/>
    <s v="Sports Cr"/>
  </r>
  <r>
    <s v="Mazda"/>
    <s v="Miata"/>
    <n v="13.9"/>
    <s v="Low Price"/>
    <n v="26.1"/>
    <n v="3"/>
    <x v="0"/>
    <n v="0"/>
    <x v="0"/>
    <s v="Sports Cr"/>
  </r>
  <r>
    <s v="Mazda"/>
    <s v="MPV"/>
    <n v="11.9"/>
    <s v="Low Price"/>
    <n v="43.2"/>
    <n v="5"/>
    <x v="0"/>
    <n v="0"/>
    <x v="0"/>
    <s v="Minivan"/>
  </r>
  <r>
    <s v="Mazda"/>
    <s v="MPV"/>
    <n v="10.9"/>
    <s v="Low Price"/>
    <n v="30.3"/>
    <n v="4"/>
    <x v="0"/>
    <n v="0"/>
    <x v="0"/>
    <s v="Minivan"/>
  </r>
  <r>
    <s v="Mazda"/>
    <s v="MPV"/>
    <n v="12.8"/>
    <s v="Low Price"/>
    <n v="40.5"/>
    <n v="3"/>
    <x v="0"/>
    <n v="0"/>
    <x v="0"/>
    <s v="Minivan"/>
  </r>
  <r>
    <s v="Mazda"/>
    <s v="MPV"/>
    <n v="12.9"/>
    <s v="Low Price"/>
    <n v="52.4"/>
    <n v="3"/>
    <x v="0"/>
    <n v="0"/>
    <x v="0"/>
    <s v="Minivan"/>
  </r>
  <r>
    <s v="Mazda"/>
    <s v="RX-8"/>
    <n v="14.5"/>
    <s v="Low Price"/>
    <n v="43.5"/>
    <n v="5"/>
    <x v="0"/>
    <n v="0"/>
    <x v="0"/>
    <s v="Coupe"/>
  </r>
  <r>
    <s v="Mazda"/>
    <s v="Tribute"/>
    <n v="8.9"/>
    <s v="Low Price"/>
    <n v="95.8"/>
    <n v="8"/>
    <x v="1"/>
    <n v="0"/>
    <x v="0"/>
    <s v="SUV"/>
  </r>
  <r>
    <s v="Mazda"/>
    <s v="Tribute"/>
    <n v="13.9"/>
    <s v="Low Price"/>
    <n v="38.5"/>
    <n v="4"/>
    <x v="0"/>
    <n v="0"/>
    <x v="0"/>
    <s v="SUV"/>
  </r>
  <r>
    <s v="Mazda"/>
    <s v="Tribute"/>
    <n v="13.9"/>
    <s v="Low Price"/>
    <n v="48.5"/>
    <n v="3"/>
    <x v="0"/>
    <n v="0"/>
    <x v="0"/>
    <s v="SUV"/>
  </r>
  <r>
    <s v="Mazda"/>
    <s v="Tribute"/>
    <n v="15.9"/>
    <s v="Low Price"/>
    <n v="19"/>
    <n v="1"/>
    <x v="0"/>
    <n v="0"/>
    <x v="0"/>
    <s v="SUV"/>
  </r>
  <r>
    <s v="MercBenz"/>
    <s v="C"/>
    <n v="25.9"/>
    <s v="Medium Price"/>
    <n v="22.2"/>
    <n v="5"/>
    <x v="0"/>
    <n v="0"/>
    <x v="0"/>
    <s v="Sedan"/>
  </r>
  <r>
    <s v="MercBenz"/>
    <s v="C"/>
    <n v="20.9"/>
    <s v="Low Price"/>
    <n v="32.4"/>
    <n v="4"/>
    <x v="0"/>
    <n v="0"/>
    <x v="0"/>
    <s v="Sedan"/>
  </r>
  <r>
    <s v="MercBenz"/>
    <s v="C"/>
    <n v="32.9"/>
    <s v="Medium Price"/>
    <n v="9.1"/>
    <n v="1"/>
    <x v="0"/>
    <n v="0"/>
    <x v="0"/>
    <s v="Sedan"/>
  </r>
  <r>
    <s v="MercBenz"/>
    <s v="C"/>
    <n v="30.9"/>
    <s v="Medium Price"/>
    <n v="9.4"/>
    <n v="1"/>
    <x v="0"/>
    <n v="0"/>
    <x v="0"/>
    <s v="Sedan"/>
  </r>
  <r>
    <s v="MercBenz"/>
    <s v="C"/>
    <n v="30.9"/>
    <s v="Medium Price"/>
    <n v="10"/>
    <n v="1"/>
    <x v="0"/>
    <n v="0"/>
    <x v="0"/>
    <s v="Sedan"/>
  </r>
  <r>
    <s v="MercBenz"/>
    <s v="C"/>
    <n v="14.9"/>
    <s v="Low Price"/>
    <n v="49.7"/>
    <n v="6"/>
    <x v="1"/>
    <n v="0"/>
    <x v="0"/>
    <s v="Sedan"/>
  </r>
  <r>
    <s v="MercBenz"/>
    <s v="C"/>
    <n v="25.9"/>
    <s v="Medium Price"/>
    <n v="25"/>
    <n v="4"/>
    <x v="0"/>
    <n v="0"/>
    <x v="0"/>
    <s v="Sedan"/>
  </r>
  <r>
    <s v="MercBenz"/>
    <s v="C"/>
    <n v="26.9"/>
    <s v="Medium Price"/>
    <n v="26.8"/>
    <n v="3"/>
    <x v="0"/>
    <n v="0"/>
    <x v="0"/>
    <s v="Sedan"/>
  </r>
  <r>
    <s v="MercBenz"/>
    <s v="C"/>
    <n v="25.4"/>
    <s v="Medium Price"/>
    <n v="26.4"/>
    <n v="4"/>
    <x v="0"/>
    <n v="0"/>
    <x v="0"/>
    <s v="Sedan"/>
  </r>
  <r>
    <s v="MercBenz"/>
    <s v="C"/>
    <n v="23.9"/>
    <s v="Medium Price"/>
    <n v="32.200000000000003"/>
    <n v="4"/>
    <x v="0"/>
    <n v="0"/>
    <x v="0"/>
    <s v="Sedan"/>
  </r>
  <r>
    <s v="MercBenz"/>
    <s v="C"/>
    <n v="25.9"/>
    <s v="Medium Price"/>
    <n v="36.200000000000003"/>
    <n v="4"/>
    <x v="0"/>
    <n v="0"/>
    <x v="0"/>
    <s v="Sedan"/>
  </r>
  <r>
    <s v="MercBenz"/>
    <s v="C"/>
    <n v="25.9"/>
    <s v="Medium Price"/>
    <n v="38"/>
    <n v="4"/>
    <x v="0"/>
    <n v="0"/>
    <x v="0"/>
    <s v="Sedan"/>
  </r>
  <r>
    <s v="MercBenz"/>
    <s v="C"/>
    <n v="26.4"/>
    <s v="Medium Price"/>
    <n v="22.5"/>
    <n v="3"/>
    <x v="0"/>
    <n v="0"/>
    <x v="0"/>
    <s v="Sedan"/>
  </r>
  <r>
    <s v="MercBenz"/>
    <s v="C"/>
    <n v="25.4"/>
    <s v="Medium Price"/>
    <n v="26"/>
    <n v="3"/>
    <x v="0"/>
    <n v="0"/>
    <x v="0"/>
    <s v="Sedan"/>
  </r>
  <r>
    <s v="MercBenz"/>
    <s v="C"/>
    <n v="25.9"/>
    <s v="Medium Price"/>
    <n v="33"/>
    <n v="3"/>
    <x v="0"/>
    <n v="0"/>
    <x v="0"/>
    <s v="Sedan"/>
  </r>
  <r>
    <s v="MercBenz"/>
    <s v="C"/>
    <n v="28.4"/>
    <s v="Medium Price"/>
    <n v="19.399999999999999"/>
    <n v="2"/>
    <x v="0"/>
    <n v="0"/>
    <x v="0"/>
    <s v="Sedan"/>
  </r>
  <r>
    <s v="MercBenz"/>
    <s v="C"/>
    <n v="26.9"/>
    <s v="Medium Price"/>
    <n v="27.2"/>
    <n v="2"/>
    <x v="0"/>
    <n v="0"/>
    <x v="0"/>
    <s v="Sedan"/>
  </r>
  <r>
    <s v="MercBenz"/>
    <s v="C"/>
    <n v="20.8"/>
    <s v="Low Price"/>
    <n v="49.4"/>
    <n v="3"/>
    <x v="0"/>
    <n v="0"/>
    <x v="0"/>
    <s v="Sedan"/>
  </r>
  <r>
    <s v="MercBenz"/>
    <s v="C"/>
    <n v="17.899999999999999"/>
    <s v="Low Price"/>
    <n v="63.5"/>
    <n v="7"/>
    <x v="1"/>
    <n v="0"/>
    <x v="0"/>
    <s v="Sedan"/>
  </r>
  <r>
    <s v="MercBenz"/>
    <s v="C"/>
    <n v="21.9"/>
    <s v="Low Price"/>
    <n v="21.5"/>
    <n v="4"/>
    <x v="0"/>
    <n v="0"/>
    <x v="0"/>
    <s v="Sedan"/>
  </r>
  <r>
    <s v="MercBenz"/>
    <s v="CLK320"/>
    <n v="23.4"/>
    <s v="Medium Price"/>
    <n v="16.899999999999999"/>
    <n v="4"/>
    <x v="0"/>
    <n v="0"/>
    <x v="0"/>
    <s v="Coupe"/>
  </r>
  <r>
    <s v="MercBenz"/>
    <s v="CLK320"/>
    <n v="27.9"/>
    <s v="Medium Price"/>
    <n v="38.6"/>
    <n v="4"/>
    <x v="0"/>
    <n v="0"/>
    <x v="0"/>
    <s v="Coupe"/>
  </r>
  <r>
    <s v="MercBenz"/>
    <s v="CLK-C"/>
    <n v="30.5"/>
    <s v="Medium Price"/>
    <n v="35.700000000000003"/>
    <n v="5"/>
    <x v="0"/>
    <n v="0"/>
    <x v="0"/>
    <s v="Coupe"/>
  </r>
  <r>
    <s v="MercBenz"/>
    <s v="CLK-C"/>
    <n v="38.5"/>
    <s v="Medium Price"/>
    <n v="16.3"/>
    <n v="3"/>
    <x v="0"/>
    <n v="0"/>
    <x v="0"/>
    <s v="Coupe"/>
  </r>
  <r>
    <s v="MercBenz"/>
    <s v="CLS-C"/>
    <n v="50.9"/>
    <s v="High Price"/>
    <n v="22.5"/>
    <n v="3"/>
    <x v="0"/>
    <n v="0"/>
    <x v="0"/>
    <s v="Sedan"/>
  </r>
  <r>
    <s v="MercBenz"/>
    <s v="CLS-C"/>
    <n v="49.9"/>
    <s v="High Price"/>
    <n v="31.2"/>
    <n v="3"/>
    <x v="0"/>
    <n v="0"/>
    <x v="0"/>
    <s v="Sedan"/>
  </r>
  <r>
    <s v="MercBenz"/>
    <s v="CLS-C"/>
    <n v="51.9"/>
    <s v="High Price"/>
    <n v="34.6"/>
    <n v="3"/>
    <x v="0"/>
    <n v="0"/>
    <x v="0"/>
    <s v="Sedan"/>
  </r>
  <r>
    <s v="MercBenz"/>
    <s v="E"/>
    <n v="22.9"/>
    <s v="Low Price"/>
    <n v="45.5"/>
    <n v="4"/>
    <x v="0"/>
    <n v="0"/>
    <x v="0"/>
    <s v="Sedan"/>
  </r>
  <r>
    <s v="MercBenz"/>
    <s v="E"/>
    <n v="26.9"/>
    <s v="Medium Price"/>
    <n v="47.1"/>
    <n v="4"/>
    <x v="0"/>
    <n v="0"/>
    <x v="0"/>
    <s v="Sedan"/>
  </r>
  <r>
    <s v="MercBenz"/>
    <s v="E"/>
    <n v="41.9"/>
    <s v="Medium Price"/>
    <n v="22.3"/>
    <n v="3"/>
    <x v="0"/>
    <n v="0"/>
    <x v="0"/>
    <s v="Sedan"/>
  </r>
  <r>
    <s v="MercBenz"/>
    <s v="E"/>
    <n v="41.5"/>
    <s v="Medium Price"/>
    <n v="25"/>
    <n v="3"/>
    <x v="0"/>
    <n v="0"/>
    <x v="0"/>
    <s v="Sedan"/>
  </r>
  <r>
    <s v="MercBenz"/>
    <s v="E"/>
    <n v="41.5"/>
    <s v="Medium Price"/>
    <n v="26.2"/>
    <n v="3"/>
    <x v="0"/>
    <n v="0"/>
    <x v="0"/>
    <s v="Sedan"/>
  </r>
  <r>
    <s v="MercBenz"/>
    <s v="E"/>
    <n v="41.5"/>
    <s v="Medium Price"/>
    <n v="30"/>
    <n v="3"/>
    <x v="0"/>
    <n v="0"/>
    <x v="0"/>
    <s v="Sedan"/>
  </r>
  <r>
    <s v="MercBenz"/>
    <s v="E"/>
    <n v="35.9"/>
    <s v="Medium Price"/>
    <n v="20.3"/>
    <n v="2"/>
    <x v="0"/>
    <n v="0"/>
    <x v="0"/>
    <s v="Sedan"/>
  </r>
  <r>
    <s v="MercBenz"/>
    <s v="E"/>
    <n v="37.9"/>
    <s v="Medium Price"/>
    <n v="20.9"/>
    <n v="3"/>
    <x v="0"/>
    <n v="0"/>
    <x v="0"/>
    <s v="Sedan"/>
  </r>
  <r>
    <s v="MercBenz"/>
    <s v="E"/>
    <n v="35.9"/>
    <s v="Medium Price"/>
    <n v="22.3"/>
    <n v="3"/>
    <x v="0"/>
    <n v="0"/>
    <x v="0"/>
    <s v="Sedan"/>
  </r>
  <r>
    <s v="MercBenz"/>
    <s v="E"/>
    <n v="37.9"/>
    <s v="Medium Price"/>
    <n v="22.5"/>
    <n v="3"/>
    <x v="0"/>
    <n v="0"/>
    <x v="0"/>
    <s v="Sedan"/>
  </r>
  <r>
    <s v="MercBenz"/>
    <s v="E"/>
    <n v="38.5"/>
    <s v="Medium Price"/>
    <n v="24.7"/>
    <n v="3"/>
    <x v="0"/>
    <n v="0"/>
    <x v="0"/>
    <s v="Sedan"/>
  </r>
  <r>
    <s v="MercBenz"/>
    <s v="E"/>
    <n v="36.9"/>
    <s v="Medium Price"/>
    <n v="28.3"/>
    <n v="3"/>
    <x v="0"/>
    <n v="0"/>
    <x v="0"/>
    <s v="Sedan"/>
  </r>
  <r>
    <s v="MercBenz"/>
    <s v="E"/>
    <n v="36.9"/>
    <s v="Medium Price"/>
    <n v="31.4"/>
    <n v="3"/>
    <x v="0"/>
    <n v="0"/>
    <x v="0"/>
    <s v="Sedan"/>
  </r>
  <r>
    <s v="MercBenz"/>
    <s v="E"/>
    <n v="37.9"/>
    <s v="Medium Price"/>
    <n v="33.5"/>
    <n v="3"/>
    <x v="0"/>
    <n v="0"/>
    <x v="0"/>
    <s v="Sedan"/>
  </r>
  <r>
    <s v="MercBenz"/>
    <s v="E"/>
    <n v="25.9"/>
    <s v="Medium Price"/>
    <n v="44.4"/>
    <n v="3"/>
    <x v="0"/>
    <n v="0"/>
    <x v="0"/>
    <s v="Sedan"/>
  </r>
  <r>
    <s v="MercBenz"/>
    <s v="E"/>
    <n v="41.9"/>
    <s v="Medium Price"/>
    <n v="10.3"/>
    <n v="2"/>
    <x v="0"/>
    <n v="0"/>
    <x v="0"/>
    <s v="Sedan"/>
  </r>
  <r>
    <s v="MercBenz"/>
    <s v="E"/>
    <n v="46.9"/>
    <s v="High Price"/>
    <n v="10.5"/>
    <n v="1"/>
    <x v="0"/>
    <n v="0"/>
    <x v="0"/>
    <s v="Sedan"/>
  </r>
  <r>
    <s v="MercBenz"/>
    <s v="E"/>
    <n v="46.9"/>
    <s v="High Price"/>
    <n v="11"/>
    <n v="1"/>
    <x v="0"/>
    <n v="0"/>
    <x v="0"/>
    <s v="Sedan"/>
  </r>
  <r>
    <s v="MercBenz"/>
    <s v="E"/>
    <n v="46.9"/>
    <s v="High Price"/>
    <n v="11.1"/>
    <n v="1"/>
    <x v="0"/>
    <n v="0"/>
    <x v="0"/>
    <s v="Sedan"/>
  </r>
  <r>
    <s v="MercBenz"/>
    <s v="E"/>
    <n v="46.9"/>
    <s v="High Price"/>
    <n v="13.6"/>
    <n v="1"/>
    <x v="0"/>
    <n v="0"/>
    <x v="0"/>
    <s v="Sedan"/>
  </r>
  <r>
    <s v="MercBenz"/>
    <s v="G"/>
    <n v="69.8"/>
    <s v="High Price"/>
    <n v="26.3"/>
    <n v="2"/>
    <x v="0"/>
    <n v="0"/>
    <x v="0"/>
    <s v="Wagon"/>
  </r>
  <r>
    <s v="MercBenz"/>
    <s v="G"/>
    <n v="67.900000000000006"/>
    <s v="High Price"/>
    <n v="18"/>
    <n v="4"/>
    <x v="0"/>
    <n v="0"/>
    <x v="0"/>
    <s v="Wagon"/>
  </r>
  <r>
    <s v="MercBenz"/>
    <s v="GL"/>
    <n v="53.9"/>
    <s v="High Price"/>
    <n v="12.3"/>
    <n v="2"/>
    <x v="0"/>
    <n v="0"/>
    <x v="0"/>
    <s v="SUV"/>
  </r>
  <r>
    <s v="MercBenz"/>
    <s v="M"/>
    <n v="34.9"/>
    <s v="Medium Price"/>
    <n v="26.7"/>
    <n v="3"/>
    <x v="0"/>
    <n v="0"/>
    <x v="0"/>
    <s v="SUV"/>
  </r>
  <r>
    <s v="MercBenz"/>
    <s v="M"/>
    <n v="36.9"/>
    <s v="Medium Price"/>
    <n v="29.1"/>
    <n v="3"/>
    <x v="0"/>
    <n v="0"/>
    <x v="0"/>
    <s v="SUV"/>
  </r>
  <r>
    <s v="MercBenz"/>
    <s v="M"/>
    <n v="37.9"/>
    <s v="Medium Price"/>
    <n v="31.7"/>
    <n v="3"/>
    <x v="0"/>
    <n v="0"/>
    <x v="0"/>
    <s v="SUV"/>
  </r>
  <r>
    <s v="MercBenz"/>
    <s v="M"/>
    <n v="35.9"/>
    <s v="Medium Price"/>
    <n v="38.9"/>
    <n v="3"/>
    <x v="0"/>
    <n v="0"/>
    <x v="0"/>
    <s v="SUV"/>
  </r>
  <r>
    <s v="MercBenz"/>
    <s v="M"/>
    <n v="38.9"/>
    <s v="Medium Price"/>
    <n v="9.6999999999999993"/>
    <n v="1"/>
    <x v="0"/>
    <n v="0"/>
    <x v="0"/>
    <s v="SUV"/>
  </r>
  <r>
    <s v="MercBenz"/>
    <s v="M"/>
    <n v="38.9"/>
    <s v="Medium Price"/>
    <n v="10.5"/>
    <n v="1"/>
    <x v="0"/>
    <n v="0"/>
    <x v="0"/>
    <s v="SUV"/>
  </r>
  <r>
    <s v="MercBenz"/>
    <s v="M"/>
    <n v="38.9"/>
    <s v="Medium Price"/>
    <n v="10.9"/>
    <n v="1"/>
    <x v="0"/>
    <n v="0"/>
    <x v="0"/>
    <s v="SUV"/>
  </r>
  <r>
    <s v="MercBenz"/>
    <s v="M"/>
    <n v="36.9"/>
    <s v="Medium Price"/>
    <n v="22.3"/>
    <n v="3"/>
    <x v="0"/>
    <n v="0"/>
    <x v="0"/>
    <s v="SUV"/>
  </r>
  <r>
    <s v="MercBenz"/>
    <s v="R"/>
    <n v="26.8"/>
    <s v="Medium Price"/>
    <n v="16.3"/>
    <n v="3"/>
    <x v="0"/>
    <n v="0"/>
    <x v="0"/>
    <s v="SUV"/>
  </r>
  <r>
    <s v="MercBenz"/>
    <s v="R"/>
    <n v="34.9"/>
    <s v="Medium Price"/>
    <n v="23.3"/>
    <n v="3"/>
    <x v="0"/>
    <n v="0"/>
    <x v="0"/>
    <s v="SUV"/>
  </r>
  <r>
    <s v="MercBenz"/>
    <s v="R"/>
    <n v="44.9"/>
    <s v="Medium Price"/>
    <n v="3.8"/>
    <n v="1"/>
    <x v="0"/>
    <n v="0"/>
    <x v="0"/>
    <s v="SUV"/>
  </r>
  <r>
    <s v="MercBenz"/>
    <s v="S"/>
    <n v="36.9"/>
    <s v="Medium Price"/>
    <n v="37.1"/>
    <n v="5"/>
    <x v="0"/>
    <n v="0"/>
    <x v="0"/>
    <s v="Sedan"/>
  </r>
  <r>
    <s v="MercBenz"/>
    <s v="S"/>
    <n v="41.9"/>
    <s v="Medium Price"/>
    <n v="35.799999999999997"/>
    <n v="3"/>
    <x v="0"/>
    <n v="0"/>
    <x v="0"/>
    <s v="Sedan"/>
  </r>
  <r>
    <s v="MercBenz"/>
    <s v="S"/>
    <n v="55.9"/>
    <s v="High Price"/>
    <n v="29.1"/>
    <n v="3"/>
    <x v="0"/>
    <n v="0"/>
    <x v="0"/>
    <s v="Sedan"/>
  </r>
  <r>
    <s v="MercBenz"/>
    <s v="S"/>
    <n v="63.9"/>
    <s v="High Price"/>
    <n v="33.5"/>
    <n v="2"/>
    <x v="0"/>
    <n v="0"/>
    <x v="0"/>
    <s v="Sedan"/>
  </r>
  <r>
    <s v="MercBenz"/>
    <s v="S"/>
    <n v="64.900000000000006"/>
    <s v="High Price"/>
    <n v="36.1"/>
    <n v="2"/>
    <x v="0"/>
    <n v="0"/>
    <x v="0"/>
    <s v="Sedan"/>
  </r>
  <r>
    <s v="MercBenz"/>
    <s v="SL55K"/>
    <n v="49.9"/>
    <s v="High Price"/>
    <n v="37.6"/>
    <n v="5"/>
    <x v="0"/>
    <n v="0"/>
    <x v="0"/>
    <s v="Sports Cr"/>
  </r>
  <r>
    <s v="MercBenz"/>
    <s v="SL"/>
    <n v="49.9"/>
    <s v="High Price"/>
    <n v="16"/>
    <n v="5"/>
    <x v="0"/>
    <n v="0"/>
    <x v="0"/>
    <s v="Coupe"/>
  </r>
  <r>
    <s v="MercBenz"/>
    <s v="SL"/>
    <n v="65.900000000000006"/>
    <s v="High Price"/>
    <n v="10.199999999999999"/>
    <n v="3"/>
    <x v="0"/>
    <n v="0"/>
    <x v="0"/>
    <s v="Coupe"/>
  </r>
  <r>
    <s v="MercBenz"/>
    <s v="SL"/>
    <n v="55.9"/>
    <s v="High Price"/>
    <n v="34.5"/>
    <n v="3"/>
    <x v="0"/>
    <n v="0"/>
    <x v="0"/>
    <s v="Coupe"/>
  </r>
  <r>
    <s v="MercBenz"/>
    <s v="SL"/>
    <n v="61.9"/>
    <s v="High Price"/>
    <n v="35.299999999999997"/>
    <n v="2"/>
    <x v="0"/>
    <n v="0"/>
    <x v="0"/>
    <s v="Coupe"/>
  </r>
  <r>
    <s v="MercBenz"/>
    <s v="SLK"/>
    <n v="39"/>
    <s v="Medium Price"/>
    <n v="18.100000000000001"/>
    <n v="3"/>
    <x v="0"/>
    <n v="0"/>
    <x v="0"/>
    <s v="Coupe"/>
  </r>
  <r>
    <s v="Mercury"/>
    <s v="Montego"/>
    <n v="14.9"/>
    <s v="Low Price"/>
    <n v="28.9"/>
    <n v="3"/>
    <x v="0"/>
    <n v="1"/>
    <x v="1"/>
    <s v="Sedan"/>
  </r>
  <r>
    <s v="Mercury"/>
    <s v="Mountainr"/>
    <n v="12.9"/>
    <s v="Low Price"/>
    <n v="49.3"/>
    <n v="4"/>
    <x v="0"/>
    <n v="1"/>
    <x v="1"/>
    <s v="SUV"/>
  </r>
  <r>
    <s v="Mercury"/>
    <s v="Mountainr"/>
    <n v="12.9"/>
    <s v="Low Price"/>
    <n v="47.6"/>
    <n v="4"/>
    <x v="0"/>
    <n v="1"/>
    <x v="1"/>
    <s v="SUV"/>
  </r>
  <r>
    <s v="Mercury"/>
    <s v="Mountainr"/>
    <n v="17.8"/>
    <s v="Low Price"/>
    <n v="32"/>
    <n v="3"/>
    <x v="0"/>
    <n v="1"/>
    <x v="1"/>
    <s v="SUV"/>
  </r>
  <r>
    <s v="MiniCoo"/>
    <s v="Cooper"/>
    <n v="19.899999999999999"/>
    <s v="Low Price"/>
    <n v="17.5"/>
    <n v="3"/>
    <x v="0"/>
    <n v="0"/>
    <x v="0"/>
    <s v="Coupe"/>
  </r>
  <r>
    <s v="MiniCoo"/>
    <s v="S"/>
    <n v="16.2"/>
    <s v="Low Price"/>
    <n v="30.5"/>
    <n v="5"/>
    <x v="0"/>
    <n v="0"/>
    <x v="0"/>
    <s v="Coupe"/>
  </r>
  <r>
    <s v="Mitsubishi"/>
    <s v="Eclipse"/>
    <n v="13.8"/>
    <s v="Low Price"/>
    <n v="29.4"/>
    <n v="2"/>
    <x v="0"/>
    <n v="0"/>
    <x v="0"/>
    <s v="Sports Cr"/>
  </r>
  <r>
    <s v="Mitsubishi"/>
    <s v="Eclipse"/>
    <n v="14.9"/>
    <s v="Low Price"/>
    <n v="39.200000000000003"/>
    <n v="2"/>
    <x v="0"/>
    <n v="0"/>
    <x v="0"/>
    <s v="Sports Cr"/>
  </r>
  <r>
    <s v="Mitsubishi"/>
    <s v="Eclipse"/>
    <n v="14"/>
    <s v="Low Price"/>
    <n v="4.4000000000000004"/>
    <n v="3"/>
    <x v="0"/>
    <n v="0"/>
    <x v="0"/>
    <s v="Sports Cr"/>
  </r>
  <r>
    <s v="Mitsubishi"/>
    <s v="Eclipse"/>
    <n v="15.9"/>
    <s v="Low Price"/>
    <n v="23.5"/>
    <n v="2"/>
    <x v="0"/>
    <n v="0"/>
    <x v="0"/>
    <s v="Sports Cr"/>
  </r>
  <r>
    <s v="Mitsubishi"/>
    <s v="Galant"/>
    <n v="13.4"/>
    <s v="Low Price"/>
    <n v="43.3"/>
    <n v="2"/>
    <x v="0"/>
    <n v="0"/>
    <x v="0"/>
    <s v="Sedan"/>
  </r>
  <r>
    <s v="Mitsubishi"/>
    <s v="Galant"/>
    <n v="13.9"/>
    <s v="Low Price"/>
    <n v="26"/>
    <n v="1"/>
    <x v="0"/>
    <n v="0"/>
    <x v="0"/>
    <s v="Sedan"/>
  </r>
  <r>
    <s v="Mitsubishi"/>
    <s v="Galant"/>
    <n v="13.8"/>
    <s v="Low Price"/>
    <n v="28.3"/>
    <n v="2"/>
    <x v="0"/>
    <n v="0"/>
    <x v="0"/>
    <s v="Sedan"/>
  </r>
  <r>
    <s v="Mitsubishi"/>
    <s v="Galant"/>
    <n v="9.9"/>
    <s v="Low Price"/>
    <n v="53.1"/>
    <n v="3"/>
    <x v="0"/>
    <n v="0"/>
    <x v="0"/>
    <s v="Sedan"/>
  </r>
  <r>
    <s v="Mitsubishi"/>
    <s v="Lancer"/>
    <n v="9.9"/>
    <s v="Low Price"/>
    <n v="38.700000000000003"/>
    <n v="3"/>
    <x v="0"/>
    <n v="0"/>
    <x v="0"/>
    <s v="Sedan"/>
  </r>
  <r>
    <s v="Mitsubishi"/>
    <s v="Lancer"/>
    <n v="9.8000000000000007"/>
    <s v="Low Price"/>
    <n v="38.799999999999997"/>
    <n v="3"/>
    <x v="0"/>
    <n v="0"/>
    <x v="0"/>
    <s v="Sedan"/>
  </r>
  <r>
    <s v="Mitsubishi"/>
    <s v="Lancer"/>
    <n v="9.6999999999999993"/>
    <s v="Low Price"/>
    <n v="39.4"/>
    <n v="3"/>
    <x v="0"/>
    <n v="0"/>
    <x v="0"/>
    <s v="Sedan"/>
  </r>
  <r>
    <s v="Mitsubishi"/>
    <s v="Lancer"/>
    <n v="10.9"/>
    <s v="Low Price"/>
    <n v="42.7"/>
    <n v="3"/>
    <x v="0"/>
    <n v="0"/>
    <x v="0"/>
    <s v="Sedan"/>
  </r>
  <r>
    <s v="Mitsubishi"/>
    <s v="Lancer"/>
    <n v="16.8"/>
    <s v="Low Price"/>
    <n v="19"/>
    <n v="1"/>
    <x v="0"/>
    <n v="0"/>
    <x v="0"/>
    <s v="Sedan"/>
  </r>
  <r>
    <s v="Mitsubishi"/>
    <s v="Evolution"/>
    <n v="25.4"/>
    <s v="Medium Price"/>
    <n v="39.4"/>
    <n v="3"/>
    <x v="0"/>
    <n v="0"/>
    <x v="0"/>
    <s v="Sedan"/>
  </r>
  <r>
    <s v="Mitsubishi"/>
    <s v="Montero"/>
    <n v="11.5"/>
    <s v="Low Price"/>
    <n v="78.599999999999994"/>
    <n v="7"/>
    <x v="1"/>
    <n v="0"/>
    <x v="0"/>
    <s v="SUV"/>
  </r>
  <r>
    <s v="Nissan"/>
    <s v="Altima"/>
    <n v="15.8"/>
    <s v="Low Price"/>
    <n v="21.9"/>
    <n v="3"/>
    <x v="0"/>
    <n v="0"/>
    <x v="0"/>
    <s v="Sedan"/>
  </r>
  <r>
    <s v="Nissan"/>
    <s v="Altima"/>
    <n v="13.9"/>
    <s v="Low Price"/>
    <n v="58"/>
    <n v="3"/>
    <x v="0"/>
    <n v="0"/>
    <x v="0"/>
    <s v="Sedan"/>
  </r>
  <r>
    <s v="Nissan"/>
    <s v="Altima"/>
    <n v="17.899999999999999"/>
    <s v="Low Price"/>
    <n v="14.6"/>
    <n v="1"/>
    <x v="0"/>
    <n v="0"/>
    <x v="0"/>
    <s v="Sedan"/>
  </r>
  <r>
    <s v="Nissan"/>
    <s v="Altima"/>
    <n v="9"/>
    <s v="Low Price"/>
    <n v="87.3"/>
    <n v="7"/>
    <x v="1"/>
    <n v="0"/>
    <x v="0"/>
    <s v="Sedan"/>
  </r>
  <r>
    <s v="Nissan"/>
    <s v="Altima"/>
    <n v="11"/>
    <s v="Low Price"/>
    <n v="56"/>
    <n v="6"/>
    <x v="1"/>
    <n v="0"/>
    <x v="0"/>
    <s v="Sedan"/>
  </r>
  <r>
    <s v="Nissan"/>
    <s v="Altima"/>
    <n v="9"/>
    <s v="Low Price"/>
    <n v="96.6"/>
    <n v="5"/>
    <x v="0"/>
    <n v="0"/>
    <x v="0"/>
    <s v="Sedan"/>
  </r>
  <r>
    <s v="Nissan"/>
    <s v="Altima"/>
    <n v="14.8"/>
    <s v="Low Price"/>
    <n v="15.7"/>
    <n v="4"/>
    <x v="0"/>
    <n v="0"/>
    <x v="0"/>
    <s v="Sedan"/>
  </r>
  <r>
    <s v="Nissan"/>
    <s v="Altima"/>
    <n v="14"/>
    <s v="Low Price"/>
    <n v="21"/>
    <n v="4"/>
    <x v="0"/>
    <n v="0"/>
    <x v="0"/>
    <s v="Sedan"/>
  </r>
  <r>
    <s v="Nissan"/>
    <s v="Altima"/>
    <n v="11.9"/>
    <s v="Low Price"/>
    <n v="50.2"/>
    <n v="4"/>
    <x v="0"/>
    <n v="0"/>
    <x v="0"/>
    <s v="Sedan"/>
  </r>
  <r>
    <s v="Nissan"/>
    <s v="Altima"/>
    <n v="11.9"/>
    <s v="Low Price"/>
    <n v="62"/>
    <n v="4"/>
    <x v="0"/>
    <n v="0"/>
    <x v="0"/>
    <s v="Sedan"/>
  </r>
  <r>
    <s v="Nissan"/>
    <s v="Altima"/>
    <n v="8.9"/>
    <s v="Low Price"/>
    <n v="89.8"/>
    <n v="4"/>
    <x v="0"/>
    <n v="0"/>
    <x v="0"/>
    <s v="Sedan"/>
  </r>
  <r>
    <s v="Nissan"/>
    <s v="Altima"/>
    <n v="15.9"/>
    <s v="Low Price"/>
    <n v="9.8000000000000007"/>
    <n v="3"/>
    <x v="0"/>
    <n v="0"/>
    <x v="0"/>
    <s v="Sedan"/>
  </r>
  <r>
    <s v="Nissan"/>
    <s v="Altima"/>
    <n v="14.5"/>
    <s v="Low Price"/>
    <n v="25"/>
    <n v="3"/>
    <x v="0"/>
    <n v="0"/>
    <x v="0"/>
    <s v="Sedan"/>
  </r>
  <r>
    <s v="Nissan"/>
    <s v="Altima"/>
    <n v="17.899999999999999"/>
    <s v="Low Price"/>
    <n v="27.5"/>
    <n v="3"/>
    <x v="0"/>
    <n v="0"/>
    <x v="0"/>
    <s v="Sedan"/>
  </r>
  <r>
    <s v="Nissan"/>
    <s v="Altima"/>
    <n v="17"/>
    <s v="Low Price"/>
    <n v="32.6"/>
    <n v="3"/>
    <x v="0"/>
    <n v="0"/>
    <x v="0"/>
    <s v="Sedan"/>
  </r>
  <r>
    <s v="Nissan"/>
    <s v="Altima"/>
    <n v="15"/>
    <s v="Low Price"/>
    <n v="38.4"/>
    <n v="3"/>
    <x v="0"/>
    <n v="0"/>
    <x v="0"/>
    <s v="Sedan"/>
  </r>
  <r>
    <s v="Nissan"/>
    <s v="Altima"/>
    <n v="13.9"/>
    <s v="Low Price"/>
    <n v="45.3"/>
    <n v="3"/>
    <x v="0"/>
    <n v="0"/>
    <x v="0"/>
    <s v="Sedan"/>
  </r>
  <r>
    <s v="Nissan"/>
    <s v="Altima"/>
    <n v="17.899999999999999"/>
    <s v="Low Price"/>
    <n v="26.5"/>
    <n v="2"/>
    <x v="0"/>
    <n v="0"/>
    <x v="0"/>
    <s v="Sedan"/>
  </r>
  <r>
    <s v="Nissan"/>
    <s v="Altima"/>
    <n v="19"/>
    <s v="Low Price"/>
    <n v="28.7"/>
    <n v="2"/>
    <x v="0"/>
    <n v="0"/>
    <x v="0"/>
    <s v="Sedan"/>
  </r>
  <r>
    <s v="Nissan"/>
    <s v="Altima"/>
    <n v="18.899999999999999"/>
    <s v="Low Price"/>
    <n v="31.1"/>
    <n v="2"/>
    <x v="0"/>
    <n v="0"/>
    <x v="0"/>
    <s v="Sedan"/>
  </r>
  <r>
    <s v="Nissan"/>
    <s v="Altima"/>
    <n v="18.899999999999999"/>
    <s v="Low Price"/>
    <n v="34.6"/>
    <n v="2"/>
    <x v="0"/>
    <n v="0"/>
    <x v="0"/>
    <s v="Sedan"/>
  </r>
  <r>
    <s v="Nissan"/>
    <s v="Altima"/>
    <n v="19"/>
    <s v="Low Price"/>
    <n v="17.600000000000001"/>
    <n v="1"/>
    <x v="0"/>
    <n v="0"/>
    <x v="0"/>
    <s v="Sedan"/>
  </r>
  <r>
    <s v="Nissan"/>
    <s v="Altima"/>
    <n v="19.899999999999999"/>
    <s v="Low Price"/>
    <n v="20.3"/>
    <n v="1"/>
    <x v="0"/>
    <n v="0"/>
    <x v="0"/>
    <s v="Sedan"/>
  </r>
  <r>
    <s v="Nissan"/>
    <s v="Altima"/>
    <n v="19.899999999999999"/>
    <s v="Low Price"/>
    <n v="22.8"/>
    <n v="1"/>
    <x v="0"/>
    <n v="0"/>
    <x v="0"/>
    <s v="Sedan"/>
  </r>
  <r>
    <s v="Nissan"/>
    <s v="Altima"/>
    <n v="20"/>
    <s v="Low Price"/>
    <n v="23.7"/>
    <n v="1"/>
    <x v="0"/>
    <n v="0"/>
    <x v="0"/>
    <s v="Sedan"/>
  </r>
  <r>
    <s v="Nissan"/>
    <s v="Altima"/>
    <n v="8.6999999999999993"/>
    <s v="Low Price"/>
    <n v="55"/>
    <n v="6"/>
    <x v="1"/>
    <n v="0"/>
    <x v="0"/>
    <s v="Sedan"/>
  </r>
  <r>
    <s v="Nissan"/>
    <s v="Altima"/>
    <n v="20.9"/>
    <s v="Low Price"/>
    <n v="26.1"/>
    <n v="3"/>
    <x v="0"/>
    <n v="0"/>
    <x v="0"/>
    <s v="Sedan"/>
  </r>
  <r>
    <s v="Nissan"/>
    <s v="Altima"/>
    <n v="16"/>
    <s v="Low Price"/>
    <n v="65"/>
    <n v="2"/>
    <x v="0"/>
    <n v="0"/>
    <x v="0"/>
    <s v="Sedan"/>
  </r>
  <r>
    <s v="Nissan"/>
    <s v="Frontier"/>
    <n v="17.899999999999999"/>
    <s v="Low Price"/>
    <n v="15.3"/>
    <n v="3"/>
    <x v="0"/>
    <n v="0"/>
    <x v="0"/>
    <s v="PickupT"/>
  </r>
  <r>
    <s v="Nissan"/>
    <s v="Maxima"/>
    <n v="6.9"/>
    <s v="Low Price"/>
    <n v="99"/>
    <n v="8"/>
    <x v="1"/>
    <n v="0"/>
    <x v="0"/>
    <s v="Sedan"/>
  </r>
  <r>
    <s v="Nissan"/>
    <s v="Maxima"/>
    <n v="10.5"/>
    <s v="Low Price"/>
    <n v="59.8"/>
    <n v="7"/>
    <x v="1"/>
    <n v="0"/>
    <x v="0"/>
    <s v="Sedan"/>
  </r>
  <r>
    <s v="Nissan"/>
    <s v="Maxima"/>
    <n v="11.3"/>
    <s v="Low Price"/>
    <n v="80.400000000000006"/>
    <n v="5"/>
    <x v="0"/>
    <n v="0"/>
    <x v="0"/>
    <s v="Sedan"/>
  </r>
  <r>
    <s v="Nissan"/>
    <s v="Maxima"/>
    <n v="18"/>
    <s v="Low Price"/>
    <n v="39.200000000000003"/>
    <n v="4"/>
    <x v="0"/>
    <n v="0"/>
    <x v="0"/>
    <s v="Sedan"/>
  </r>
  <r>
    <s v="Nissan"/>
    <s v="Maxima"/>
    <n v="17"/>
    <s v="Low Price"/>
    <n v="55.4"/>
    <n v="4"/>
    <x v="0"/>
    <n v="0"/>
    <x v="0"/>
    <s v="Sedan"/>
  </r>
  <r>
    <s v="Nissan"/>
    <s v="Maxima"/>
    <n v="22.9"/>
    <s v="Low Price"/>
    <n v="33.9"/>
    <n v="2"/>
    <x v="0"/>
    <n v="0"/>
    <x v="0"/>
    <s v="Sedan"/>
  </r>
  <r>
    <s v="Nissan"/>
    <s v="Maxima"/>
    <n v="18.5"/>
    <s v="Low Price"/>
    <n v="21.4"/>
    <n v="1"/>
    <x v="0"/>
    <n v="0"/>
    <x v="0"/>
    <s v="Sedan"/>
  </r>
  <r>
    <s v="Nissan"/>
    <s v="Maxima"/>
    <n v="21"/>
    <s v="Low Price"/>
    <n v="46"/>
    <n v="4"/>
    <x v="0"/>
    <n v="0"/>
    <x v="0"/>
    <s v="Sedan"/>
  </r>
  <r>
    <s v="Nissan"/>
    <s v="Murano"/>
    <n v="21.4"/>
    <s v="Low Price"/>
    <n v="5.6"/>
    <n v="2"/>
    <x v="0"/>
    <n v="0"/>
    <x v="0"/>
    <s v="SUV"/>
  </r>
  <r>
    <s v="Nissan"/>
    <s v="Murano"/>
    <n v="19"/>
    <s v="Low Price"/>
    <n v="56.3"/>
    <n v="5"/>
    <x v="0"/>
    <n v="0"/>
    <x v="0"/>
    <s v="SUV"/>
  </r>
  <r>
    <s v="Nissan"/>
    <s v="Pathfinder"/>
    <n v="15.5"/>
    <s v="Low Price"/>
    <n v="35.6"/>
    <n v="4"/>
    <x v="0"/>
    <n v="0"/>
    <x v="0"/>
    <s v="SUV"/>
  </r>
  <r>
    <s v="Nissan"/>
    <s v="Pathfinder"/>
    <n v="18.899999999999999"/>
    <s v="Low Price"/>
    <n v="21.1"/>
    <n v="1"/>
    <x v="0"/>
    <n v="0"/>
    <x v="0"/>
    <s v="SUV"/>
  </r>
  <r>
    <s v="Nissan"/>
    <s v="Pathfinder"/>
    <n v="18"/>
    <s v="Low Price"/>
    <n v="24"/>
    <n v="1"/>
    <x v="0"/>
    <n v="0"/>
    <x v="0"/>
    <s v="SUV"/>
  </r>
  <r>
    <s v="Nissan"/>
    <s v="Pathfinder"/>
    <n v="11.4"/>
    <s v="Low Price"/>
    <n v="66.2"/>
    <n v="7"/>
    <x v="1"/>
    <n v="0"/>
    <x v="0"/>
    <s v="SUV"/>
  </r>
  <r>
    <s v="Nissan"/>
    <s v="Pathfinder"/>
    <n v="20"/>
    <s v="Low Price"/>
    <n v="30.2"/>
    <n v="4"/>
    <x v="0"/>
    <n v="0"/>
    <x v="0"/>
    <s v="SUV"/>
  </r>
  <r>
    <s v="Nissan"/>
    <s v="Pathfinder"/>
    <n v="27.9"/>
    <s v="Medium Price"/>
    <n v="8.4"/>
    <n v="1"/>
    <x v="0"/>
    <n v="0"/>
    <x v="0"/>
    <s v="SUV"/>
  </r>
  <r>
    <s v="Nissan"/>
    <s v="Pathfinder"/>
    <n v="20"/>
    <s v="Low Price"/>
    <n v="49.2"/>
    <n v="4"/>
    <x v="0"/>
    <n v="0"/>
    <x v="0"/>
    <s v="SUV"/>
  </r>
  <r>
    <s v="Nissan"/>
    <s v="Quest"/>
    <n v="7.9"/>
    <s v="Low Price"/>
    <n v="112"/>
    <n v="5"/>
    <x v="0"/>
    <n v="0"/>
    <x v="0"/>
    <s v="Minivan"/>
  </r>
  <r>
    <s v="Nissan"/>
    <s v="Quest"/>
    <n v="10"/>
    <s v="Low Price"/>
    <n v="44.1"/>
    <n v="7"/>
    <x v="1"/>
    <n v="0"/>
    <x v="0"/>
    <s v="Minivan"/>
  </r>
  <r>
    <s v="Nissan"/>
    <s v="Sentra"/>
    <n v="12"/>
    <s v="Low Price"/>
    <n v="41.9"/>
    <n v="4"/>
    <x v="0"/>
    <n v="0"/>
    <x v="0"/>
    <s v="Sedan"/>
  </r>
  <r>
    <s v="Nissan"/>
    <s v="Sentra"/>
    <n v="16.899999999999999"/>
    <s v="Low Price"/>
    <n v="27.2"/>
    <n v="2"/>
    <x v="0"/>
    <n v="0"/>
    <x v="0"/>
    <s v="Sedan"/>
  </r>
  <r>
    <s v="Nissan"/>
    <s v="Sentra"/>
    <n v="11.4"/>
    <s v="Low Price"/>
    <n v="40"/>
    <n v="2"/>
    <x v="0"/>
    <n v="0"/>
    <x v="0"/>
    <s v="Sedan"/>
  </r>
  <r>
    <s v="Nissan"/>
    <s v="Sentra"/>
    <n v="17.899999999999999"/>
    <s v="Low Price"/>
    <n v="5.8"/>
    <n v="1"/>
    <x v="0"/>
    <n v="0"/>
    <x v="0"/>
    <s v="Sedan"/>
  </r>
  <r>
    <s v="Nissan"/>
    <s v="Sentra"/>
    <n v="15"/>
    <s v="Low Price"/>
    <n v="13.1"/>
    <n v="1"/>
    <x v="0"/>
    <n v="0"/>
    <x v="0"/>
    <s v="Sedan"/>
  </r>
  <r>
    <s v="Nissan"/>
    <s v="Sentra"/>
    <n v="17"/>
    <s v="Low Price"/>
    <n v="15.1"/>
    <n v="1"/>
    <x v="0"/>
    <n v="0"/>
    <x v="0"/>
    <s v="Sedan"/>
  </r>
  <r>
    <s v="Nissan"/>
    <s v="Sentra"/>
    <n v="14.9"/>
    <s v="Low Price"/>
    <n v="27.3"/>
    <n v="2"/>
    <x v="0"/>
    <n v="0"/>
    <x v="0"/>
    <s v="Sedan"/>
  </r>
  <r>
    <s v="Nissan"/>
    <s v="Sentra"/>
    <n v="5.7"/>
    <s v="Low Price"/>
    <n v="70"/>
    <n v="8"/>
    <x v="1"/>
    <n v="0"/>
    <x v="0"/>
    <s v="Sedan"/>
  </r>
  <r>
    <s v="Nissan"/>
    <s v="Sentra"/>
    <n v="8"/>
    <s v="Low Price"/>
    <n v="40.799999999999997"/>
    <n v="6"/>
    <x v="1"/>
    <n v="0"/>
    <x v="0"/>
    <s v="Sedan"/>
  </r>
  <r>
    <s v="Nissan"/>
    <s v="Sentra"/>
    <n v="10"/>
    <s v="Low Price"/>
    <n v="55.3"/>
    <n v="5"/>
    <x v="0"/>
    <n v="0"/>
    <x v="0"/>
    <s v="Sedan"/>
  </r>
  <r>
    <s v="Nissan"/>
    <s v="Titan"/>
    <n v="16.5"/>
    <s v="Low Price"/>
    <n v="87.8"/>
    <n v="4"/>
    <x v="0"/>
    <n v="0"/>
    <x v="0"/>
    <s v="PickupT"/>
  </r>
  <r>
    <s v="Nissan"/>
    <s v="Versa"/>
    <n v="13"/>
    <s v="Low Price"/>
    <n v="14"/>
    <n v="2"/>
    <x v="0"/>
    <n v="0"/>
    <x v="0"/>
    <s v="Sedan"/>
  </r>
  <r>
    <s v="Nissan"/>
    <s v="Versa"/>
    <n v="12.8"/>
    <s v="Low Price"/>
    <n v="14"/>
    <n v="2"/>
    <x v="0"/>
    <n v="0"/>
    <x v="0"/>
    <s v="Sedan"/>
  </r>
  <r>
    <s v="Nissan"/>
    <s v="Versa"/>
    <n v="13.9"/>
    <s v="Low Price"/>
    <n v="25.8"/>
    <n v="2"/>
    <x v="0"/>
    <n v="0"/>
    <x v="0"/>
    <s v="Sedan"/>
  </r>
  <r>
    <s v="Nissan"/>
    <s v="Versa"/>
    <n v="14"/>
    <s v="Low Price"/>
    <n v="9.4"/>
    <n v="2"/>
    <x v="0"/>
    <n v="0"/>
    <x v="0"/>
    <s v="Sedan"/>
  </r>
  <r>
    <s v="Nissan"/>
    <s v="Versa"/>
    <n v="15.4"/>
    <s v="Low Price"/>
    <n v="14.7"/>
    <n v="2"/>
    <x v="0"/>
    <n v="0"/>
    <x v="0"/>
    <s v="Sedan"/>
  </r>
  <r>
    <s v="Nissan"/>
    <s v="Xterra"/>
    <n v="9"/>
    <s v="Low Price"/>
    <n v="41"/>
    <n v="7"/>
    <x v="1"/>
    <n v="0"/>
    <x v="0"/>
    <s v="SUV"/>
  </r>
  <r>
    <s v="Nissan"/>
    <s v="Xterra"/>
    <n v="8.9"/>
    <s v="Low Price"/>
    <n v="88.9"/>
    <n v="7"/>
    <x v="1"/>
    <n v="0"/>
    <x v="0"/>
    <s v="SUV"/>
  </r>
  <r>
    <s v="Nissan"/>
    <s v="Xterra"/>
    <n v="18"/>
    <s v="Low Price"/>
    <n v="36.700000000000003"/>
    <n v="5"/>
    <x v="0"/>
    <n v="0"/>
    <x v="0"/>
    <s v="SUV"/>
  </r>
  <r>
    <s v="Nissan"/>
    <s v="Xterra"/>
    <n v="15"/>
    <s v="Low Price"/>
    <n v="59.7"/>
    <n v="5"/>
    <x v="0"/>
    <n v="0"/>
    <x v="0"/>
    <s v="SUV"/>
  </r>
  <r>
    <s v="Nissan"/>
    <s v="Xterra"/>
    <n v="11.9"/>
    <s v="Low Price"/>
    <n v="68.8"/>
    <n v="5"/>
    <x v="0"/>
    <n v="0"/>
    <x v="0"/>
    <s v="SUV"/>
  </r>
  <r>
    <s v="Nissan"/>
    <s v="Xterra"/>
    <n v="17.899999999999999"/>
    <s v="Low Price"/>
    <n v="43.9"/>
    <n v="4"/>
    <x v="0"/>
    <n v="0"/>
    <x v="0"/>
    <s v="SUV"/>
  </r>
  <r>
    <s v="Nissan"/>
    <s v="Xterra"/>
    <n v="20.9"/>
    <s v="Low Price"/>
    <n v="18.399999999999999"/>
    <n v="1"/>
    <x v="0"/>
    <n v="0"/>
    <x v="0"/>
    <s v="SUV"/>
  </r>
  <r>
    <s v="Nissan"/>
    <s v="Xterra"/>
    <n v="10.9"/>
    <s v="Low Price"/>
    <n v="60.4"/>
    <n v="7"/>
    <x v="1"/>
    <n v="0"/>
    <x v="0"/>
    <s v="SUV"/>
  </r>
  <r>
    <s v="Oldsmble"/>
    <s v="Bravada"/>
    <n v="6.9"/>
    <s v="Low Price"/>
    <n v="71.7"/>
    <n v="8"/>
    <x v="1"/>
    <n v="1"/>
    <x v="1"/>
    <s v="SUV"/>
  </r>
  <r>
    <s v="Pontaic"/>
    <s v="Firebird"/>
    <n v="9.9"/>
    <s v="Low Price"/>
    <n v="59.9"/>
    <n v="9"/>
    <x v="1"/>
    <n v="1"/>
    <x v="1"/>
    <s v="Coupe"/>
  </r>
  <r>
    <s v="Pontaic"/>
    <s v="Firebird"/>
    <n v="9.9"/>
    <s v="Low Price"/>
    <n v="78.7"/>
    <n v="9"/>
    <x v="1"/>
    <n v="1"/>
    <x v="1"/>
    <s v="Coupe"/>
  </r>
  <r>
    <s v="Pontaic"/>
    <s v="Firebird"/>
    <n v="18.899999999999999"/>
    <s v="Low Price"/>
    <n v="49.4"/>
    <n v="7"/>
    <x v="1"/>
    <n v="1"/>
    <x v="1"/>
    <s v="Coupe"/>
  </r>
  <r>
    <s v="Pontaic"/>
    <s v="G5"/>
    <n v="11.9"/>
    <s v="Low Price"/>
    <n v="15.8"/>
    <n v="2"/>
    <x v="0"/>
    <n v="1"/>
    <x v="1"/>
    <s v="Sedan"/>
  </r>
  <r>
    <s v="Pontaic"/>
    <s v="G5"/>
    <n v="16.899999999999999"/>
    <s v="Low Price"/>
    <n v="6.7"/>
    <n v="1"/>
    <x v="0"/>
    <n v="1"/>
    <x v="1"/>
    <s v="Sedan"/>
  </r>
  <r>
    <s v="Pontaic"/>
    <s v="G6"/>
    <n v="11.9"/>
    <s v="Low Price"/>
    <n v="36.200000000000003"/>
    <n v="4"/>
    <x v="0"/>
    <n v="1"/>
    <x v="1"/>
    <s v="Sedan"/>
  </r>
  <r>
    <s v="Pontaic"/>
    <s v="G6"/>
    <n v="14.4"/>
    <s v="Low Price"/>
    <n v="11.9"/>
    <n v="3"/>
    <x v="0"/>
    <n v="1"/>
    <x v="1"/>
    <s v="Sedan"/>
  </r>
  <r>
    <s v="Pontaic"/>
    <s v="G6"/>
    <n v="16.899999999999999"/>
    <s v="Low Price"/>
    <n v="20.7"/>
    <n v="2"/>
    <x v="0"/>
    <n v="1"/>
    <x v="1"/>
    <s v="Sedan"/>
  </r>
  <r>
    <s v="Pontaic"/>
    <s v="G6"/>
    <n v="14.7"/>
    <s v="Low Price"/>
    <n v="28.9"/>
    <n v="1"/>
    <x v="0"/>
    <n v="1"/>
    <x v="1"/>
    <s v="Sedan"/>
  </r>
  <r>
    <s v="Pontaic"/>
    <s v="G6"/>
    <n v="13.9"/>
    <s v="Low Price"/>
    <n v="30"/>
    <n v="3"/>
    <x v="0"/>
    <n v="1"/>
    <x v="1"/>
    <s v="Sedan"/>
  </r>
  <r>
    <s v="Pontaic"/>
    <s v="G6"/>
    <n v="12.9"/>
    <s v="Low Price"/>
    <n v="18.2"/>
    <n v="1"/>
    <x v="0"/>
    <n v="1"/>
    <x v="1"/>
    <s v="Sedan"/>
  </r>
  <r>
    <s v="Pontaic"/>
    <s v="Grand Am"/>
    <n v="5.4"/>
    <s v="Low Price"/>
    <n v="73.5"/>
    <n v="9"/>
    <x v="1"/>
    <n v="1"/>
    <x v="1"/>
    <s v="Sedan"/>
  </r>
  <r>
    <s v="Pontaic"/>
    <s v="Grand Prix"/>
    <n v="14.5"/>
    <s v="Low Price"/>
    <n v="22.9"/>
    <n v="3"/>
    <x v="0"/>
    <n v="1"/>
    <x v="1"/>
    <s v="Sedan"/>
  </r>
  <r>
    <s v="Pontaic"/>
    <s v="Grand Prix"/>
    <n v="13.9"/>
    <s v="Low Price"/>
    <n v="36.1"/>
    <n v="2"/>
    <x v="0"/>
    <n v="1"/>
    <x v="1"/>
    <s v="Sedan"/>
  </r>
  <r>
    <s v="Pontaic"/>
    <s v="Grand Prix"/>
    <n v="14.9"/>
    <s v="Low Price"/>
    <n v="24.3"/>
    <n v="3"/>
    <x v="0"/>
    <n v="1"/>
    <x v="1"/>
    <s v="Sedan"/>
  </r>
  <r>
    <s v="Pontaic"/>
    <s v="Grand Prix"/>
    <n v="17.899999999999999"/>
    <s v="Low Price"/>
    <n v="14.8"/>
    <n v="2"/>
    <x v="0"/>
    <n v="1"/>
    <x v="1"/>
    <s v="Sedan"/>
  </r>
  <r>
    <s v="Pontaic"/>
    <s v="Grand Prix"/>
    <n v="14.9"/>
    <s v="Low Price"/>
    <n v="40.799999999999997"/>
    <n v="2"/>
    <x v="0"/>
    <n v="1"/>
    <x v="1"/>
    <s v="Sedan"/>
  </r>
  <r>
    <s v="Pontaic"/>
    <s v="Grand Prix"/>
    <n v="24.9"/>
    <s v="Medium Price"/>
    <n v="11.3"/>
    <n v="1"/>
    <x v="0"/>
    <n v="1"/>
    <x v="1"/>
    <s v="Sedan"/>
  </r>
  <r>
    <s v="Pontaic"/>
    <s v="GTO"/>
    <n v="21.9"/>
    <s v="Low Price"/>
    <n v="27.8"/>
    <n v="5"/>
    <x v="0"/>
    <n v="1"/>
    <x v="1"/>
    <s v="Muscle Cr"/>
  </r>
  <r>
    <s v="Pontaic"/>
    <s v="Montana"/>
    <n v="6"/>
    <s v="Low Price"/>
    <n v="106.9"/>
    <n v="7"/>
    <x v="1"/>
    <n v="1"/>
    <x v="1"/>
    <s v="Minivan"/>
  </r>
  <r>
    <s v="Pontaic"/>
    <s v="Montana"/>
    <n v="11.9"/>
    <s v="Low Price"/>
    <n v="53.6"/>
    <n v="5"/>
    <x v="0"/>
    <n v="1"/>
    <x v="1"/>
    <s v="Minivan"/>
  </r>
  <r>
    <s v="Pontaic"/>
    <s v="Solstice"/>
    <n v="19.899999999999999"/>
    <s v="Low Price"/>
    <n v="12.7"/>
    <n v="2"/>
    <x v="0"/>
    <n v="1"/>
    <x v="1"/>
    <s v="Sports Cr"/>
  </r>
  <r>
    <s v="Pontaic"/>
    <s v="Solstice"/>
    <n v="27.9"/>
    <s v="Medium Price"/>
    <n v="0.1"/>
    <n v="1"/>
    <x v="0"/>
    <n v="1"/>
    <x v="1"/>
    <s v="Sports Cr"/>
  </r>
  <r>
    <s v="Pontaic"/>
    <s v="Torrent"/>
    <n v="13.9"/>
    <s v="Low Price"/>
    <n v="44"/>
    <n v="3"/>
    <x v="0"/>
    <n v="1"/>
    <x v="1"/>
    <s v="SUV"/>
  </r>
  <r>
    <s v="Pontaic"/>
    <s v="Vibe"/>
    <n v="6.9"/>
    <s v="Low Price"/>
    <n v="96.2"/>
    <n v="5"/>
    <x v="0"/>
    <n v="1"/>
    <x v="1"/>
    <s v="SUV"/>
  </r>
  <r>
    <s v="Pontaic"/>
    <s v="Vibe"/>
    <n v="15.9"/>
    <s v="Low Price"/>
    <n v="46.5"/>
    <n v="4"/>
    <x v="0"/>
    <n v="1"/>
    <x v="1"/>
    <s v="SUV"/>
  </r>
  <r>
    <s v="Pontaic"/>
    <s v="Vibe"/>
    <n v="12.9"/>
    <s v="Low Price"/>
    <n v="30.4"/>
    <n v="3"/>
    <x v="0"/>
    <n v="1"/>
    <x v="1"/>
    <s v="SUV"/>
  </r>
  <r>
    <s v="Pontaic"/>
    <s v="Vibe"/>
    <n v="17.899999999999999"/>
    <s v="Low Price"/>
    <n v="29.9"/>
    <n v="2"/>
    <x v="0"/>
    <n v="1"/>
    <x v="1"/>
    <s v="SUV"/>
  </r>
  <r>
    <s v="Pontaic"/>
    <s v="Vibe"/>
    <n v="9.9"/>
    <s v="Low Price"/>
    <n v="40.5"/>
    <n v="6"/>
    <x v="1"/>
    <n v="1"/>
    <x v="1"/>
    <s v="SUV"/>
  </r>
  <r>
    <s v="Porsche"/>
    <s v="Cayenne"/>
    <n v="30.9"/>
    <s v="Medium Price"/>
    <n v="49.7"/>
    <n v="4"/>
    <x v="0"/>
    <n v="0"/>
    <x v="0"/>
    <s v="SUV"/>
  </r>
  <r>
    <s v="Saab"/>
    <s v="9-2x"/>
    <n v="13.8"/>
    <s v="Low Price"/>
    <n v="42.7"/>
    <n v="3"/>
    <x v="0"/>
    <n v="0"/>
    <x v="0"/>
    <s v="Sports Cr"/>
  </r>
  <r>
    <s v="Saab"/>
    <s v="9.32.0T"/>
    <n v="17.899999999999999"/>
    <s v="Low Price"/>
    <n v="14.4"/>
    <n v="3"/>
    <x v="0"/>
    <n v="0"/>
    <x v="0"/>
    <s v="Sedan"/>
  </r>
  <r>
    <s v="Saab"/>
    <s v="9.32.0T"/>
    <n v="16.899999999999999"/>
    <s v="Low Price"/>
    <n v="22"/>
    <n v="3"/>
    <x v="0"/>
    <n v="0"/>
    <x v="0"/>
    <s v="Sedan"/>
  </r>
  <r>
    <s v="Saab"/>
    <s v="9.32.0T"/>
    <n v="21.9"/>
    <s v="Low Price"/>
    <n v="13.2"/>
    <n v="2"/>
    <x v="0"/>
    <n v="0"/>
    <x v="0"/>
    <s v="Sedan"/>
  </r>
  <r>
    <s v="Saab"/>
    <s v="9-3AERO"/>
    <n v="21.9"/>
    <s v="Low Price"/>
    <n v="23.6"/>
    <n v="3"/>
    <x v="0"/>
    <n v="0"/>
    <x v="0"/>
    <s v="Sports Cr"/>
  </r>
  <r>
    <s v="Saab"/>
    <s v="9-3ARC"/>
    <n v="16.899999999999999"/>
    <s v="Low Price"/>
    <n v="29.6"/>
    <n v="4"/>
    <x v="0"/>
    <n v="0"/>
    <x v="0"/>
    <s v="Sedan"/>
  </r>
  <r>
    <s v="Saab"/>
    <s v="9-3ARC"/>
    <n v="15.9"/>
    <s v="Low Price"/>
    <n v="36.299999999999997"/>
    <n v="5"/>
    <x v="0"/>
    <n v="0"/>
    <x v="0"/>
    <s v="Sedan"/>
  </r>
  <r>
    <s v="Saab"/>
    <s v="9-3ARC"/>
    <n v="23.9"/>
    <s v="Medium Price"/>
    <n v="14.4"/>
    <n v="4"/>
    <x v="0"/>
    <n v="0"/>
    <x v="0"/>
    <s v="Sedan"/>
  </r>
  <r>
    <s v="Saab"/>
    <s v="9-3ARC"/>
    <n v="22.9"/>
    <s v="Low Price"/>
    <n v="21.8"/>
    <n v="4"/>
    <x v="0"/>
    <n v="0"/>
    <x v="0"/>
    <s v="Sedan"/>
  </r>
  <r>
    <s v="Saab"/>
    <s v="9-3ARC"/>
    <n v="21.9"/>
    <s v="Low Price"/>
    <n v="35.200000000000003"/>
    <n v="4"/>
    <x v="0"/>
    <n v="0"/>
    <x v="0"/>
    <s v="Sedan"/>
  </r>
  <r>
    <s v="Saab"/>
    <s v="9-3ARC"/>
    <n v="22.9"/>
    <s v="Low Price"/>
    <n v="30.2"/>
    <n v="3"/>
    <x v="0"/>
    <n v="0"/>
    <x v="0"/>
    <s v="Sedan"/>
  </r>
  <r>
    <s v="Saab"/>
    <s v="9-3Conv"/>
    <n v="25.9"/>
    <s v="Medium Price"/>
    <n v="11"/>
    <n v="3"/>
    <x v="0"/>
    <n v="0"/>
    <x v="0"/>
    <s v="Sports Cr"/>
  </r>
  <r>
    <s v="Saab"/>
    <s v="9-3Linear"/>
    <n v="12.8"/>
    <s v="Low Price"/>
    <n v="45.2"/>
    <n v="5"/>
    <x v="0"/>
    <n v="0"/>
    <x v="0"/>
    <s v="Sedan"/>
  </r>
  <r>
    <s v="Saab"/>
    <s v="9-5AERO"/>
    <n v="23.9"/>
    <s v="Medium Price"/>
    <n v="20.9"/>
    <n v="3"/>
    <x v="0"/>
    <n v="0"/>
    <x v="0"/>
    <s v="Sedan"/>
  </r>
  <r>
    <s v="Saab"/>
    <s v="9-5ARC"/>
    <n v="24.9"/>
    <s v="Medium Price"/>
    <n v="31.1"/>
    <n v="2"/>
    <x v="0"/>
    <n v="0"/>
    <x v="0"/>
    <s v="Wagon"/>
  </r>
  <r>
    <s v="Saab"/>
    <s v="9-7x"/>
    <n v="19.899999999999999"/>
    <s v="Low Price"/>
    <n v="41.8"/>
    <n v="3"/>
    <x v="0"/>
    <n v="0"/>
    <x v="0"/>
    <s v="SUV"/>
  </r>
  <r>
    <s v="Saturn"/>
    <s v="Aura"/>
    <n v="13.9"/>
    <s v="Low Price"/>
    <n v="32.5"/>
    <n v="2"/>
    <x v="0"/>
    <n v="1"/>
    <x v="1"/>
    <s v="Sedan"/>
  </r>
  <r>
    <s v="Saturn"/>
    <s v="LW200"/>
    <n v="8"/>
    <s v="Low Price"/>
    <n v="72.599999999999994"/>
    <n v="6"/>
    <x v="1"/>
    <n v="1"/>
    <x v="1"/>
    <s v="Wagon"/>
  </r>
  <r>
    <s v="Saturn"/>
    <s v="LW200"/>
    <n v="6.8"/>
    <s v="Low Price"/>
    <n v="75"/>
    <n v="6"/>
    <x v="1"/>
    <n v="1"/>
    <x v="1"/>
    <s v="Wagon"/>
  </r>
  <r>
    <s v="Saturn"/>
    <s v="Outlook"/>
    <n v="19.899999999999999"/>
    <s v="Low Price"/>
    <n v="53.5"/>
    <n v="2"/>
    <x v="0"/>
    <n v="1"/>
    <x v="1"/>
    <s v="Minivan"/>
  </r>
  <r>
    <s v="Scion"/>
    <s v="TC"/>
    <n v="16.7"/>
    <s v="Low Price"/>
    <n v="32.1"/>
    <n v="2"/>
    <x v="0"/>
    <n v="0"/>
    <x v="0"/>
    <s v="Wagon"/>
  </r>
  <r>
    <s v="Scion"/>
    <s v="TC"/>
    <n v="15.4"/>
    <s v="Low Price"/>
    <n v="51.4"/>
    <n v="2"/>
    <x v="0"/>
    <n v="0"/>
    <x v="0"/>
    <s v="Wagon"/>
  </r>
  <r>
    <s v="Scion"/>
    <s v="XA"/>
    <n v="12.4"/>
    <s v="Low Price"/>
    <n v="27.9"/>
    <n v="3"/>
    <x v="0"/>
    <n v="0"/>
    <x v="0"/>
    <s v="Wagon"/>
  </r>
  <r>
    <s v="Scion"/>
    <s v="XB"/>
    <n v="16.899999999999999"/>
    <s v="Low Price"/>
    <n v="4"/>
    <n v="1"/>
    <x v="0"/>
    <n v="0"/>
    <x v="0"/>
    <s v="Wagon"/>
  </r>
  <r>
    <s v="Smart"/>
    <s v="Fortwo"/>
    <n v="19.899999999999999"/>
    <s v="Low Price"/>
    <n v="0.7"/>
    <n v="1"/>
    <x v="0"/>
    <n v="0"/>
    <x v="0"/>
    <s v="Coupe"/>
  </r>
  <r>
    <s v="Subaru"/>
    <s v="Forester"/>
    <n v="9.5"/>
    <s v="Low Price"/>
    <n v="83.3"/>
    <n v="7"/>
    <x v="1"/>
    <n v="0"/>
    <x v="0"/>
    <s v="SUV"/>
  </r>
  <r>
    <s v="Subaru"/>
    <s v="Impreza"/>
    <n v="17.899999999999999"/>
    <s v="Low Price"/>
    <n v="29.1"/>
    <n v="3"/>
    <x v="0"/>
    <n v="0"/>
    <x v="0"/>
    <s v="Sedan"/>
  </r>
  <r>
    <s v="Subaru"/>
    <s v="Impreza"/>
    <n v="19.899999999999999"/>
    <s v="Low Price"/>
    <n v="22.9"/>
    <n v="2"/>
    <x v="0"/>
    <n v="0"/>
    <x v="0"/>
    <s v="Sedan"/>
  </r>
  <r>
    <s v="Subaru"/>
    <s v="Impreza"/>
    <n v="20.399999999999999"/>
    <s v="Low Price"/>
    <n v="12.4"/>
    <n v="1"/>
    <x v="0"/>
    <n v="0"/>
    <x v="0"/>
    <s v="Sedan"/>
  </r>
  <r>
    <s v="Subaru"/>
    <s v="Impreza"/>
    <n v="23.9"/>
    <s v="Medium Price"/>
    <n v="28.2"/>
    <n v="5"/>
    <x v="0"/>
    <n v="0"/>
    <x v="0"/>
    <s v="Sedan"/>
  </r>
  <r>
    <s v="Subaru"/>
    <s v="Impreza"/>
    <n v="26.9"/>
    <s v="Medium Price"/>
    <n v="31"/>
    <n v="3"/>
    <x v="0"/>
    <n v="0"/>
    <x v="0"/>
    <s v="Sedan"/>
  </r>
  <r>
    <s v="Subaru"/>
    <s v="Impreza"/>
    <n v="29.9"/>
    <s v="Medium Price"/>
    <n v="16.399999999999999"/>
    <n v="2"/>
    <x v="0"/>
    <n v="0"/>
    <x v="0"/>
    <s v="Sedan"/>
  </r>
  <r>
    <s v="Subaru"/>
    <s v="Legacy"/>
    <n v="18.600000000000001"/>
    <s v="Low Price"/>
    <n v="8.9"/>
    <n v="1"/>
    <x v="0"/>
    <n v="0"/>
    <x v="0"/>
    <s v="Sedan"/>
  </r>
  <r>
    <s v="Subaru"/>
    <s v="Outback"/>
    <n v="10.9"/>
    <s v="Low Price"/>
    <n v="66.8"/>
    <n v="6"/>
    <x v="1"/>
    <n v="0"/>
    <x v="0"/>
    <s v="Wagon"/>
  </r>
  <r>
    <s v="Subaru"/>
    <s v="Outback"/>
    <n v="18.899999999999999"/>
    <s v="Low Price"/>
    <n v="7.7"/>
    <n v="2"/>
    <x v="0"/>
    <n v="0"/>
    <x v="0"/>
    <s v="Wagon"/>
  </r>
  <r>
    <s v="Subaru"/>
    <s v="Tribeca"/>
    <n v="23.9"/>
    <s v="Medium Price"/>
    <n v="14.3"/>
    <n v="1"/>
    <x v="0"/>
    <n v="0"/>
    <x v="0"/>
    <s v="SUV"/>
  </r>
  <r>
    <s v="Subaru"/>
    <s v="Tribeca"/>
    <n v="18.899999999999999"/>
    <s v="Low Price"/>
    <n v="36.4"/>
    <n v="3"/>
    <x v="0"/>
    <n v="0"/>
    <x v="0"/>
    <s v="SUV"/>
  </r>
  <r>
    <s v="Suzuki"/>
    <s v="Aerio"/>
    <n v="3.9"/>
    <s v="Low Price"/>
    <n v="78"/>
    <n v="6"/>
    <x v="1"/>
    <n v="0"/>
    <x v="0"/>
    <s v="Sedan"/>
  </r>
  <r>
    <s v="Suzuki"/>
    <s v="XL-7"/>
    <n v="11.9"/>
    <s v="Low Price"/>
    <n v="45.8"/>
    <n v="5"/>
    <x v="0"/>
    <n v="0"/>
    <x v="0"/>
    <s v="Wagon"/>
  </r>
  <r>
    <s v="Toyota"/>
    <s v="4Runner"/>
    <n v="20.9"/>
    <s v="Low Price"/>
    <n v="29.5"/>
    <n v="4"/>
    <x v="0"/>
    <n v="0"/>
    <x v="0"/>
    <s v="SUV"/>
  </r>
  <r>
    <s v="Toyota"/>
    <s v="4Runner"/>
    <n v="32.1"/>
    <s v="Medium Price"/>
    <n v="4.3"/>
    <n v="1"/>
    <x v="0"/>
    <n v="0"/>
    <x v="0"/>
    <s v="SUV"/>
  </r>
  <r>
    <s v="Toyota"/>
    <s v="Avalon"/>
    <n v="14.5"/>
    <s v="Low Price"/>
    <n v="59.6"/>
    <n v="6"/>
    <x v="1"/>
    <n v="0"/>
    <x v="0"/>
    <s v="Sedan"/>
  </r>
  <r>
    <s v="Toyota"/>
    <s v="Avalon"/>
    <n v="19.899999999999999"/>
    <s v="Low Price"/>
    <n v="33.299999999999997"/>
    <n v="4"/>
    <x v="0"/>
    <n v="0"/>
    <x v="0"/>
    <s v="Sedan"/>
  </r>
  <r>
    <s v="Toyota"/>
    <s v="Avalon"/>
    <n v="29.6"/>
    <s v="Medium Price"/>
    <n v="1.9"/>
    <n v="1"/>
    <x v="0"/>
    <n v="0"/>
    <x v="0"/>
    <s v="Sedan"/>
  </r>
  <r>
    <s v="Toyota"/>
    <s v="Camry"/>
    <n v="17.899999999999999"/>
    <s v="Low Price"/>
    <n v="31.8"/>
    <n v="2"/>
    <x v="0"/>
    <n v="0"/>
    <x v="0"/>
    <s v="Sedan"/>
  </r>
  <r>
    <s v="Toyota"/>
    <s v="Camry"/>
    <n v="6.5"/>
    <s v="Low Price"/>
    <n v="90"/>
    <n v="9"/>
    <x v="1"/>
    <n v="0"/>
    <x v="0"/>
    <s v="Sedan"/>
  </r>
  <r>
    <s v="Toyota"/>
    <s v="Camry"/>
    <n v="8.9"/>
    <s v="Low Price"/>
    <n v="55"/>
    <n v="7"/>
    <x v="1"/>
    <n v="0"/>
    <x v="0"/>
    <s v="Sedan"/>
  </r>
  <r>
    <s v="Toyota"/>
    <s v="Camry"/>
    <n v="12.9"/>
    <s v="Low Price"/>
    <n v="41.5"/>
    <n v="5"/>
    <x v="0"/>
    <n v="0"/>
    <x v="0"/>
    <s v="Sedan"/>
  </r>
  <r>
    <s v="Toyota"/>
    <s v="Camry"/>
    <n v="11.9"/>
    <s v="Low Price"/>
    <n v="46"/>
    <n v="5"/>
    <x v="0"/>
    <n v="0"/>
    <x v="0"/>
    <s v="Sedan"/>
  </r>
  <r>
    <s v="Toyota"/>
    <s v="Camry"/>
    <n v="18.899999999999999"/>
    <s v="Low Price"/>
    <n v="25.9"/>
    <n v="2"/>
    <x v="0"/>
    <n v="0"/>
    <x v="0"/>
    <s v="Sedan"/>
  </r>
  <r>
    <s v="Toyota"/>
    <s v="Camry"/>
    <n v="18.899999999999999"/>
    <s v="Low Price"/>
    <n v="28.1"/>
    <n v="2"/>
    <x v="0"/>
    <n v="0"/>
    <x v="0"/>
    <s v="Sedan"/>
  </r>
  <r>
    <s v="Toyota"/>
    <s v="Camry"/>
    <n v="12.9"/>
    <s v="Low Price"/>
    <n v="39.9"/>
    <n v="5"/>
    <x v="0"/>
    <n v="0"/>
    <x v="0"/>
    <s v="Sedan"/>
  </r>
  <r>
    <s v="Toyota"/>
    <s v="Solara"/>
    <n v="11.9"/>
    <s v="Low Price"/>
    <n v="63.8"/>
    <n v="9"/>
    <x v="1"/>
    <n v="0"/>
    <x v="0"/>
    <s v="Coupe"/>
  </r>
  <r>
    <s v="Toyota"/>
    <s v="Solara"/>
    <n v="26.9"/>
    <s v="Medium Price"/>
    <n v="29.7"/>
    <n v="3"/>
    <x v="0"/>
    <n v="0"/>
    <x v="0"/>
    <s v="Coupe"/>
  </r>
  <r>
    <s v="Toyota"/>
    <s v="Solara"/>
    <n v="16"/>
    <s v="Low Price"/>
    <n v="42"/>
    <n v="3"/>
    <x v="0"/>
    <n v="0"/>
    <x v="0"/>
    <s v="Coupe"/>
  </r>
  <r>
    <s v="Toyota"/>
    <s v="Solara"/>
    <n v="22.9"/>
    <s v="Low Price"/>
    <n v="28.5"/>
    <n v="3"/>
    <x v="0"/>
    <n v="0"/>
    <x v="0"/>
    <s v="Coupe"/>
  </r>
  <r>
    <s v="Toyota"/>
    <s v="Solara"/>
    <n v="30.1"/>
    <s v="Medium Price"/>
    <n v="3.2"/>
    <n v="1"/>
    <x v="0"/>
    <n v="0"/>
    <x v="0"/>
    <s v="Coupe"/>
  </r>
  <r>
    <s v="Toyota"/>
    <s v="Corolla"/>
    <n v="9.9"/>
    <s v="Low Price"/>
    <n v="50"/>
    <n v="3"/>
    <x v="0"/>
    <n v="0"/>
    <x v="0"/>
    <s v="Sedan"/>
  </r>
  <r>
    <s v="Toyota"/>
    <s v="Corolla"/>
    <n v="12.9"/>
    <s v="Low Price"/>
    <n v="12.8"/>
    <n v="3"/>
    <x v="0"/>
    <n v="0"/>
    <x v="0"/>
    <s v="Sedan"/>
  </r>
  <r>
    <s v="Toyota"/>
    <s v="Corolla"/>
    <n v="13.8"/>
    <s v="Low Price"/>
    <n v="40"/>
    <n v="2"/>
    <x v="0"/>
    <n v="0"/>
    <x v="0"/>
    <s v="Sedan"/>
  </r>
  <r>
    <s v="Toyota"/>
    <s v="Corolla"/>
    <n v="15.6"/>
    <s v="Low Price"/>
    <n v="27"/>
    <n v="1"/>
    <x v="0"/>
    <n v="0"/>
    <x v="0"/>
    <s v="Sedan"/>
  </r>
  <r>
    <s v="Toyota"/>
    <s v="Corolla"/>
    <n v="14.9"/>
    <s v="Low Price"/>
    <n v="14.2"/>
    <n v="2"/>
    <x v="0"/>
    <n v="0"/>
    <x v="0"/>
    <s v="Sedan"/>
  </r>
  <r>
    <s v="Toyota"/>
    <s v="Corolla"/>
    <n v="14.9"/>
    <s v="Low Price"/>
    <n v="24.7"/>
    <n v="2"/>
    <x v="0"/>
    <n v="0"/>
    <x v="0"/>
    <s v="Sedan"/>
  </r>
  <r>
    <s v="Toyota"/>
    <s v="Corolla"/>
    <n v="17.899999999999999"/>
    <s v="Low Price"/>
    <n v="17.7"/>
    <n v="1"/>
    <x v="0"/>
    <n v="0"/>
    <x v="0"/>
    <s v="Sedan"/>
  </r>
  <r>
    <s v="Toyota"/>
    <s v="Corolla"/>
    <n v="16.899999999999999"/>
    <s v="Low Price"/>
    <n v="22"/>
    <n v="1"/>
    <x v="0"/>
    <n v="0"/>
    <x v="0"/>
    <s v="Sedan"/>
  </r>
  <r>
    <s v="Toyota"/>
    <s v="Corolla"/>
    <n v="12.9"/>
    <s v="Low Price"/>
    <n v="77.3"/>
    <n v="6"/>
    <x v="1"/>
    <n v="0"/>
    <x v="0"/>
    <s v="Sedan"/>
  </r>
  <r>
    <s v="Toyota"/>
    <s v="Corolla"/>
    <n v="9.9"/>
    <s v="Low Price"/>
    <n v="45.7"/>
    <n v="4"/>
    <x v="0"/>
    <n v="0"/>
    <x v="0"/>
    <s v="Sedan"/>
  </r>
  <r>
    <s v="Toyota"/>
    <s v="Corolla"/>
    <n v="13.4"/>
    <s v="Low Price"/>
    <n v="75.400000000000006"/>
    <n v="4"/>
    <x v="0"/>
    <n v="0"/>
    <x v="0"/>
    <s v="Sedan"/>
  </r>
  <r>
    <s v="Toyota"/>
    <s v="Corolla"/>
    <n v="11.9"/>
    <s v="Low Price"/>
    <n v="26.5"/>
    <n v="2"/>
    <x v="0"/>
    <n v="0"/>
    <x v="0"/>
    <s v="Sedan"/>
  </r>
  <r>
    <s v="Toyota"/>
    <s v="Corolla"/>
    <n v="15.9"/>
    <s v="Low Price"/>
    <n v="27.4"/>
    <n v="2"/>
    <x v="0"/>
    <n v="0"/>
    <x v="0"/>
    <s v="Sedan"/>
  </r>
  <r>
    <s v="Toyota"/>
    <s v="Corolla"/>
    <n v="14.9"/>
    <s v="Low Price"/>
    <n v="25.9"/>
    <n v="2"/>
    <x v="0"/>
    <n v="0"/>
    <x v="0"/>
    <s v="Sedan"/>
  </r>
  <r>
    <s v="Toyota"/>
    <s v="Corolla"/>
    <n v="13.9"/>
    <s v="Low Price"/>
    <n v="49.7"/>
    <n v="2"/>
    <x v="0"/>
    <n v="0"/>
    <x v="0"/>
    <s v="Sedan"/>
  </r>
  <r>
    <s v="Toyota"/>
    <s v="Highlander"/>
    <n v="10.9"/>
    <s v="Low Price"/>
    <n v="62.7"/>
    <n v="8"/>
    <x v="1"/>
    <n v="0"/>
    <x v="0"/>
    <s v="SUV"/>
  </r>
  <r>
    <s v="Toyota"/>
    <s v="Highlander"/>
    <n v="15.9"/>
    <s v="Low Price"/>
    <n v="34.1"/>
    <n v="5"/>
    <x v="0"/>
    <n v="0"/>
    <x v="0"/>
    <s v="SUV"/>
  </r>
  <r>
    <s v="Toyota"/>
    <s v="Highlander"/>
    <n v="16.899999999999999"/>
    <s v="Low Price"/>
    <n v="29.4"/>
    <n v="2"/>
    <x v="0"/>
    <n v="0"/>
    <x v="0"/>
    <s v="SUV"/>
  </r>
  <r>
    <s v="Toyota"/>
    <s v="Highlander"/>
    <n v="31.9"/>
    <s v="Medium Price"/>
    <n v="5.3"/>
    <n v="1"/>
    <x v="0"/>
    <n v="0"/>
    <x v="0"/>
    <s v="SUV"/>
  </r>
  <r>
    <s v="Toyota"/>
    <s v="Highlander"/>
    <n v="26.9"/>
    <s v="Medium Price"/>
    <n v="26.9"/>
    <n v="2"/>
    <x v="0"/>
    <n v="0"/>
    <x v="0"/>
    <s v="SUV"/>
  </r>
  <r>
    <s v="Toyota"/>
    <s v="Highlander"/>
    <n v="19.899999999999999"/>
    <s v="Low Price"/>
    <n v="25.4"/>
    <n v="2"/>
    <x v="0"/>
    <n v="0"/>
    <x v="0"/>
    <s v="SUV"/>
  </r>
  <r>
    <s v="Toyota"/>
    <s v="Highlander"/>
    <n v="31.3"/>
    <s v="Medium Price"/>
    <n v="6.3"/>
    <n v="1"/>
    <x v="0"/>
    <n v="0"/>
    <x v="0"/>
    <s v="SUV"/>
  </r>
  <r>
    <s v="Toyota"/>
    <s v="Matrix"/>
    <n v="9.9"/>
    <s v="Low Price"/>
    <n v="68.7"/>
    <n v="6"/>
    <x v="1"/>
    <n v="0"/>
    <x v="0"/>
    <s v="Wagon"/>
  </r>
  <r>
    <s v="Toyota"/>
    <s v="Prius"/>
    <n v="25.9"/>
    <s v="Medium Price"/>
    <n v="31.7"/>
    <n v="2"/>
    <x v="0"/>
    <n v="0"/>
    <x v="0"/>
    <s v="Sedan"/>
  </r>
  <r>
    <s v="Toyota"/>
    <s v="RAV4"/>
    <n v="9.9"/>
    <s v="Low Price"/>
    <n v="38.5"/>
    <n v="9"/>
    <x v="1"/>
    <n v="0"/>
    <x v="0"/>
    <s v="SUV"/>
  </r>
  <r>
    <s v="Toyota"/>
    <s v="RAV4"/>
    <n v="12.9"/>
    <s v="Low Price"/>
    <n v="56.8"/>
    <n v="6"/>
    <x v="1"/>
    <n v="0"/>
    <x v="0"/>
    <s v="SUV"/>
  </r>
  <r>
    <s v="Toyota"/>
    <s v="RAV4"/>
    <n v="15.2"/>
    <s v="Low Price"/>
    <n v="29.4"/>
    <n v="4"/>
    <x v="0"/>
    <n v="0"/>
    <x v="0"/>
    <s v="SUV"/>
  </r>
  <r>
    <s v="Toyota"/>
    <s v="RAV4"/>
    <n v="13.9"/>
    <s v="Low Price"/>
    <n v="59.5"/>
    <n v="4"/>
    <x v="0"/>
    <n v="0"/>
    <x v="0"/>
    <s v="SUV"/>
  </r>
  <r>
    <s v="Toyota"/>
    <s v="Sienna"/>
    <n v="19.899999999999999"/>
    <s v="Low Price"/>
    <n v="31.3"/>
    <n v="2"/>
    <x v="0"/>
    <n v="0"/>
    <x v="0"/>
    <s v="Minivan"/>
  </r>
  <r>
    <s v="Toyota"/>
    <s v="Sienna"/>
    <n v="17.899999999999999"/>
    <s v="Low Price"/>
    <n v="43.8"/>
    <n v="5"/>
    <x v="0"/>
    <n v="0"/>
    <x v="0"/>
    <s v="Minivan"/>
  </r>
  <r>
    <s v="Toyota"/>
    <s v="Tacoma"/>
    <n v="8.9"/>
    <s v="Low Price"/>
    <n v="59.4"/>
    <n v="6"/>
    <x v="1"/>
    <n v="0"/>
    <x v="0"/>
    <s v="PickupT"/>
  </r>
  <r>
    <s v="Toyota"/>
    <s v="Tundra"/>
    <n v="35.9"/>
    <s v="Medium Price"/>
    <n v="5.4"/>
    <n v="2"/>
    <x v="0"/>
    <n v="0"/>
    <x v="0"/>
    <s v="PickupT"/>
  </r>
  <r>
    <s v="Toyota"/>
    <s v="Tundra"/>
    <n v="17.399999999999999"/>
    <s v="Low Price"/>
    <n v="27.6"/>
    <n v="4"/>
    <x v="0"/>
    <n v="0"/>
    <x v="0"/>
    <s v="PickupT"/>
  </r>
  <r>
    <s v="Toyota"/>
    <s v="Yaris"/>
    <n v="14.9"/>
    <s v="Low Price"/>
    <n v="20.2"/>
    <n v="2"/>
    <x v="0"/>
    <n v="0"/>
    <x v="0"/>
    <s v="Sedan"/>
  </r>
  <r>
    <s v="Toyota"/>
    <s v="Yaris"/>
    <n v="11.6"/>
    <s v="Low Price"/>
    <n v="12.4"/>
    <n v="1"/>
    <x v="0"/>
    <n v="0"/>
    <x v="0"/>
    <s v="Sedan"/>
  </r>
  <r>
    <s v="Volkswgn"/>
    <s v="Golf"/>
    <n v="9.9"/>
    <s v="Low Price"/>
    <n v="30.8"/>
    <n v="5"/>
    <x v="0"/>
    <n v="0"/>
    <x v="0"/>
    <s v="Sedan"/>
  </r>
  <r>
    <s v="Volkswgn"/>
    <s v="GTI"/>
    <n v="17.899999999999999"/>
    <s v="Low Price"/>
    <n v="19.2"/>
    <n v="3"/>
    <x v="0"/>
    <n v="0"/>
    <x v="0"/>
    <s v="Sedan"/>
  </r>
  <r>
    <s v="Volkswgn"/>
    <s v="GTI"/>
    <n v="8.9"/>
    <s v="Low Price"/>
    <n v="83.9"/>
    <n v="7"/>
    <x v="1"/>
    <n v="0"/>
    <x v="0"/>
    <s v="Sedan"/>
  </r>
  <r>
    <s v="Volkswgn"/>
    <s v="Jetta"/>
    <n v="3.8"/>
    <s v="Low Price"/>
    <n v="113"/>
    <n v="9"/>
    <x v="1"/>
    <n v="0"/>
    <x v="0"/>
    <s v="Sedan"/>
  </r>
  <r>
    <s v="Volkswgn"/>
    <s v="Jetta"/>
    <n v="14.8"/>
    <s v="Low Price"/>
    <n v="44.6"/>
    <n v="4"/>
    <x v="0"/>
    <n v="0"/>
    <x v="0"/>
    <s v="Sedan"/>
  </r>
  <r>
    <s v="Volkswgn"/>
    <s v="Jetta"/>
    <n v="14.9"/>
    <s v="Low Price"/>
    <n v="38.9"/>
    <n v="3"/>
    <x v="0"/>
    <n v="0"/>
    <x v="0"/>
    <s v="Sedan"/>
  </r>
  <r>
    <s v="Volkswgn"/>
    <s v="Jetta"/>
    <n v="14.8"/>
    <s v="Low Price"/>
    <n v="39.799999999999997"/>
    <n v="2"/>
    <x v="0"/>
    <n v="0"/>
    <x v="0"/>
    <s v="Sedan"/>
  </r>
  <r>
    <s v="Volkswgn"/>
    <s v="Jetta"/>
    <n v="14.8"/>
    <s v="Low Price"/>
    <n v="43.4"/>
    <n v="5"/>
    <x v="0"/>
    <n v="0"/>
    <x v="0"/>
    <s v="Sedan"/>
  </r>
  <r>
    <s v="Volkswgn"/>
    <s v="Jetta"/>
    <n v="4.9000000000000004"/>
    <s v="Low Price"/>
    <n v="80"/>
    <n v="7"/>
    <x v="1"/>
    <n v="0"/>
    <x v="0"/>
    <s v="Sedan"/>
  </r>
  <r>
    <s v="Volkswgn"/>
    <s v="Jetta"/>
    <n v="7.9"/>
    <s v="Low Price"/>
    <n v="68.599999999999994"/>
    <n v="8"/>
    <x v="1"/>
    <n v="0"/>
    <x v="0"/>
    <s v="Sedan"/>
  </r>
  <r>
    <s v="Volkswgn"/>
    <s v="Passat"/>
    <n v="17.8"/>
    <s v="Low Price"/>
    <n v="32"/>
    <n v="3"/>
    <x v="0"/>
    <n v="0"/>
    <x v="0"/>
    <s v="Sedan"/>
  </r>
  <r>
    <s v="Volkswgn"/>
    <s v="Passat"/>
    <n v="15.8"/>
    <s v="Low Price"/>
    <n v="43"/>
    <n v="3"/>
    <x v="0"/>
    <n v="0"/>
    <x v="0"/>
    <s v="Sedan"/>
  </r>
  <r>
    <s v="Volkswgn"/>
    <s v="Passat"/>
    <n v="14.8"/>
    <s v="Low Price"/>
    <n v="51.1"/>
    <n v="3"/>
    <x v="0"/>
    <n v="0"/>
    <x v="0"/>
    <s v="Sedan"/>
  </r>
  <r>
    <s v="Volkswgn"/>
    <s v="Passat"/>
    <n v="8.3000000000000007"/>
    <s v="Low Price"/>
    <n v="80.900000000000006"/>
    <n v="7"/>
    <x v="1"/>
    <n v="0"/>
    <x v="0"/>
    <s v="Sedan"/>
  </r>
  <r>
    <s v="Volkswgn"/>
    <s v="Passat"/>
    <n v="7.9"/>
    <s v="Low Price"/>
    <n v="92"/>
    <n v="4"/>
    <x v="0"/>
    <n v="0"/>
    <x v="0"/>
    <s v="Sedan"/>
  </r>
  <r>
    <s v="Volkswgn"/>
    <s v="Passat"/>
    <n v="14.9"/>
    <s v="Low Price"/>
    <n v="49.6"/>
    <n v="4"/>
    <x v="0"/>
    <n v="0"/>
    <x v="0"/>
    <s v="Sedan"/>
  </r>
  <r>
    <s v="Volkswgn"/>
    <s v="Passat"/>
    <n v="9.9"/>
    <s v="Low Price"/>
    <n v="55.9"/>
    <n v="5"/>
    <x v="0"/>
    <n v="0"/>
    <x v="0"/>
    <s v="Sedan"/>
  </r>
  <r>
    <s v="Volkswgn"/>
    <s v="Passat"/>
    <n v="5.9"/>
    <s v="Low Price"/>
    <n v="80"/>
    <n v="8"/>
    <x v="1"/>
    <n v="0"/>
    <x v="0"/>
    <s v="Sedan"/>
  </r>
  <r>
    <s v="Volkswgn"/>
    <s v="R32"/>
    <n v="24.4"/>
    <s v="Medium Price"/>
    <n v="27.6"/>
    <n v="5"/>
    <x v="0"/>
    <n v="0"/>
    <x v="0"/>
    <s v="Coup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">
  <r>
    <s v="Acura"/>
    <s v="MDX"/>
    <n v="24.9"/>
    <x v="0"/>
    <n v="45.5"/>
    <n v="5"/>
    <n v="0"/>
    <x v="0"/>
    <s v="SUV"/>
  </r>
  <r>
    <s v="Acura"/>
    <s v="TL"/>
    <n v="13.5"/>
    <x v="1"/>
    <n v="80"/>
    <n v="4"/>
    <n v="0"/>
    <x v="0"/>
    <s v="Sedan"/>
  </r>
  <r>
    <s v="BMW"/>
    <s v="3series"/>
    <n v="5.9"/>
    <x v="1"/>
    <n v="114"/>
    <n v="9"/>
    <n v="0"/>
    <x v="0"/>
    <s v="Sedan"/>
  </r>
  <r>
    <s v="BMW"/>
    <s v="3series"/>
    <n v="13.9"/>
    <x v="1"/>
    <n v="75.900000000000006"/>
    <n v="7"/>
    <n v="0"/>
    <x v="0"/>
    <s v="Sedan"/>
  </r>
  <r>
    <s v="BMW"/>
    <s v="3series"/>
    <n v="21.8"/>
    <x v="1"/>
    <n v="46.7"/>
    <n v="3"/>
    <n v="0"/>
    <x v="0"/>
    <s v="Sedan"/>
  </r>
  <r>
    <s v="BMW"/>
    <s v="3series"/>
    <n v="21.8"/>
    <x v="1"/>
    <n v="47.5"/>
    <n v="3"/>
    <n v="0"/>
    <x v="0"/>
    <s v="Sedan"/>
  </r>
  <r>
    <s v="BMW"/>
    <s v="3series"/>
    <n v="25.9"/>
    <x v="0"/>
    <n v="17.8"/>
    <n v="2"/>
    <n v="0"/>
    <x v="0"/>
    <s v="Sedan"/>
  </r>
  <r>
    <s v="BMW"/>
    <s v="3series"/>
    <n v="23.8"/>
    <x v="0"/>
    <n v="48.2"/>
    <n v="3"/>
    <n v="0"/>
    <x v="0"/>
    <s v="Sedan"/>
  </r>
  <r>
    <s v="BMW"/>
    <s v="330CI"/>
    <n v="22.4"/>
    <x v="1"/>
    <n v="31.4"/>
    <n v="5"/>
    <n v="0"/>
    <x v="0"/>
    <s v="Sedan"/>
  </r>
  <r>
    <s v="BMW"/>
    <s v="5series"/>
    <n v="28.9"/>
    <x v="0"/>
    <n v="26.1"/>
    <n v="3"/>
    <n v="0"/>
    <x v="0"/>
    <s v="Sedan"/>
  </r>
  <r>
    <s v="BMW"/>
    <s v="5series"/>
    <n v="47.9"/>
    <x v="2"/>
    <n v="12.9"/>
    <n v="1"/>
    <n v="0"/>
    <x v="0"/>
    <s v="Sedan"/>
  </r>
  <r>
    <s v="BMW"/>
    <s v="M3"/>
    <n v="23.9"/>
    <x v="0"/>
    <n v="26.7"/>
    <n v="2"/>
    <n v="0"/>
    <x v="0"/>
    <s v="Sedan"/>
  </r>
  <r>
    <s v="BMW"/>
    <s v="sedan"/>
    <n v="12.3"/>
    <x v="1"/>
    <n v="41"/>
    <n v="7"/>
    <n v="0"/>
    <x v="0"/>
    <s v="Sedan"/>
  </r>
  <r>
    <s v="BMW"/>
    <s v="x3"/>
    <n v="20.8"/>
    <x v="1"/>
    <n v="43"/>
    <n v="4"/>
    <n v="0"/>
    <x v="0"/>
    <s v="SUV"/>
  </r>
  <r>
    <s v="BMW"/>
    <s v="x3"/>
    <n v="21.8"/>
    <x v="1"/>
    <n v="43.8"/>
    <n v="4"/>
    <n v="0"/>
    <x v="0"/>
    <s v="SUV"/>
  </r>
  <r>
    <s v="BMW"/>
    <s v="x5"/>
    <n v="28.9"/>
    <x v="0"/>
    <n v="17.899999999999999"/>
    <n v="4"/>
    <n v="0"/>
    <x v="0"/>
    <s v="SUV"/>
  </r>
  <r>
    <s v="BMW"/>
    <s v="x5"/>
    <n v="25.4"/>
    <x v="0"/>
    <n v="42.4"/>
    <n v="4"/>
    <n v="0"/>
    <x v="0"/>
    <s v="SUV"/>
  </r>
  <r>
    <s v="BMW"/>
    <s v="z4"/>
    <n v="25.9"/>
    <x v="0"/>
    <n v="14.8"/>
    <n v="3"/>
    <n v="0"/>
    <x v="0"/>
    <s v="Coupe"/>
  </r>
  <r>
    <s v="Buick"/>
    <s v="Enclave"/>
    <n v="37.9"/>
    <x v="0"/>
    <n v="11.7"/>
    <n v="1"/>
    <n v="1"/>
    <x v="1"/>
    <s v="SUV"/>
  </r>
  <r>
    <s v="Buick"/>
    <s v="LaCrosse"/>
    <n v="14.4"/>
    <x v="1"/>
    <n v="35.4"/>
    <n v="3"/>
    <n v="1"/>
    <x v="1"/>
    <s v="Sedan"/>
  </r>
  <r>
    <s v="Buick"/>
    <s v="LaCrosse"/>
    <n v="12.4"/>
    <x v="1"/>
    <n v="50.4"/>
    <n v="4"/>
    <n v="1"/>
    <x v="1"/>
    <s v="Sedan"/>
  </r>
  <r>
    <s v="Buick"/>
    <s v="LaSabre"/>
    <n v="8.9"/>
    <x v="1"/>
    <n v="55.5"/>
    <n v="8"/>
    <n v="1"/>
    <x v="1"/>
    <s v="Sedan"/>
  </r>
  <r>
    <s v="Buick"/>
    <s v="LaSabre"/>
    <n v="9.9"/>
    <x v="1"/>
    <n v="52.1"/>
    <n v="5"/>
    <n v="1"/>
    <x v="1"/>
    <s v="Sedan"/>
  </r>
  <r>
    <s v="Buick"/>
    <s v="Lucerne"/>
    <n v="14.9"/>
    <x v="1"/>
    <n v="38.700000000000003"/>
    <n v="2"/>
    <n v="1"/>
    <x v="1"/>
    <s v="Sedan"/>
  </r>
  <r>
    <s v="Buick"/>
    <s v="Lucerne"/>
    <n v="14.9"/>
    <x v="1"/>
    <n v="35.299999999999997"/>
    <n v="3"/>
    <n v="1"/>
    <x v="1"/>
    <s v="Sedan"/>
  </r>
  <r>
    <s v="Buick"/>
    <s v="Lucerne"/>
    <n v="25.9"/>
    <x v="0"/>
    <n v="12.2"/>
    <n v="1"/>
    <n v="1"/>
    <x v="1"/>
    <s v="Sedan"/>
  </r>
  <r>
    <s v="Buick"/>
    <s v="ParkAve"/>
    <n v="7.9"/>
    <x v="1"/>
    <n v="62"/>
    <n v="7"/>
    <n v="1"/>
    <x v="1"/>
    <s v="Sedan"/>
  </r>
  <r>
    <s v="Buick"/>
    <s v="ParkAve"/>
    <n v="13.9"/>
    <x v="1"/>
    <n v="47.2"/>
    <n v="5"/>
    <n v="1"/>
    <x v="1"/>
    <s v="Sedan"/>
  </r>
  <r>
    <s v="Buick"/>
    <s v="Rainier"/>
    <n v="16.5"/>
    <x v="1"/>
    <n v="14"/>
    <n v="2"/>
    <n v="1"/>
    <x v="1"/>
    <s v="SUV"/>
  </r>
  <r>
    <s v="Buick"/>
    <s v="Rendezvs"/>
    <n v="17.5"/>
    <x v="1"/>
    <n v="23.2"/>
    <n v="3"/>
    <n v="1"/>
    <x v="1"/>
    <s v="SUV"/>
  </r>
  <r>
    <s v="Buick"/>
    <s v="Rendezvs"/>
    <n v="18.899999999999999"/>
    <x v="1"/>
    <n v="28.4"/>
    <n v="3"/>
    <n v="1"/>
    <x v="1"/>
    <s v="SUV"/>
  </r>
  <r>
    <s v="Buick"/>
    <s v="Terraza"/>
    <n v="16.899999999999999"/>
    <x v="1"/>
    <n v="36.700000000000003"/>
    <n v="3"/>
    <n v="1"/>
    <x v="1"/>
    <s v="Minivan"/>
  </r>
  <r>
    <s v="Buick"/>
    <s v="Terraza"/>
    <n v="12.9"/>
    <x v="1"/>
    <n v="49.8"/>
    <n v="4"/>
    <n v="1"/>
    <x v="1"/>
    <s v="Minivan"/>
  </r>
  <r>
    <s v="Cadillac"/>
    <s v="CTS"/>
    <n v="23.9"/>
    <x v="0"/>
    <n v="8.8000000000000007"/>
    <n v="2"/>
    <n v="1"/>
    <x v="1"/>
    <s v="Sedan"/>
  </r>
  <r>
    <s v="Cadillac"/>
    <s v="DeVille"/>
    <n v="18.899999999999999"/>
    <x v="1"/>
    <n v="33.299999999999997"/>
    <n v="5"/>
    <n v="1"/>
    <x v="1"/>
    <s v="Sedan"/>
  </r>
  <r>
    <s v="Cadillac"/>
    <s v="DeVille"/>
    <n v="15.9"/>
    <x v="1"/>
    <n v="35.9"/>
    <n v="5"/>
    <n v="1"/>
    <x v="1"/>
    <s v="Sedan"/>
  </r>
  <r>
    <s v="Cadillac"/>
    <s v="DeVille"/>
    <n v="13.9"/>
    <x v="1"/>
    <n v="49.9"/>
    <n v="5"/>
    <n v="1"/>
    <x v="1"/>
    <s v="Sedan"/>
  </r>
  <r>
    <s v="Cadillac"/>
    <s v="DTS"/>
    <n v="23.9"/>
    <x v="0"/>
    <n v="23.7"/>
    <n v="3"/>
    <n v="1"/>
    <x v="1"/>
    <s v="Sedan"/>
  </r>
  <r>
    <s v="Cadillac"/>
    <s v="DTS"/>
    <n v="23.9"/>
    <x v="0"/>
    <n v="29.8"/>
    <n v="3"/>
    <n v="1"/>
    <x v="1"/>
    <s v="Sedan"/>
  </r>
  <r>
    <s v="Cadillac"/>
    <s v="DTS"/>
    <n v="23.9"/>
    <x v="0"/>
    <n v="33"/>
    <n v="3"/>
    <n v="1"/>
    <x v="1"/>
    <s v="Sedan"/>
  </r>
  <r>
    <s v="Cadillac"/>
    <s v="DTS"/>
    <n v="23.9"/>
    <x v="0"/>
    <n v="38.6"/>
    <n v="3"/>
    <n v="1"/>
    <x v="1"/>
    <s v="Sedan"/>
  </r>
  <r>
    <s v="Cadillac"/>
    <s v="DTS"/>
    <n v="34.9"/>
    <x v="0"/>
    <n v="12.9"/>
    <n v="1"/>
    <n v="1"/>
    <x v="1"/>
    <s v="Sedan"/>
  </r>
  <r>
    <s v="Cadillac"/>
    <s v="DTS"/>
    <n v="26.9"/>
    <x v="0"/>
    <n v="24.6"/>
    <n v="2"/>
    <n v="1"/>
    <x v="1"/>
    <s v="Sedan"/>
  </r>
  <r>
    <s v="Cadillac"/>
    <s v="Escalade"/>
    <n v="39.9"/>
    <x v="0"/>
    <n v="19.3"/>
    <n v="2"/>
    <n v="1"/>
    <x v="1"/>
    <s v="SUV"/>
  </r>
  <r>
    <s v="Cadillac"/>
    <s v="Seville"/>
    <n v="9.9"/>
    <x v="1"/>
    <n v="62.7"/>
    <n v="6"/>
    <n v="1"/>
    <x v="1"/>
    <s v="Sedan"/>
  </r>
  <r>
    <s v="Cadillac"/>
    <s v="SRX"/>
    <n v="24.9"/>
    <x v="0"/>
    <n v="23.1"/>
    <n v="3"/>
    <n v="1"/>
    <x v="1"/>
    <s v="SUV"/>
  </r>
  <r>
    <s v="Cadillac"/>
    <s v="SRX"/>
    <n v="24.9"/>
    <x v="0"/>
    <n v="15.1"/>
    <n v="3"/>
    <n v="1"/>
    <x v="1"/>
    <s v="SUV"/>
  </r>
  <r>
    <s v="Cadillac"/>
    <s v="STS"/>
    <n v="23.9"/>
    <x v="0"/>
    <n v="21.6"/>
    <n v="3"/>
    <n v="1"/>
    <x v="1"/>
    <s v="Sedan"/>
  </r>
  <r>
    <s v="Cadillac"/>
    <s v="STS"/>
    <n v="19.8"/>
    <x v="1"/>
    <n v="48.8"/>
    <n v="3"/>
    <n v="1"/>
    <x v="1"/>
    <s v="Sedan"/>
  </r>
  <r>
    <s v="Cadillac"/>
    <s v="XLR"/>
    <n v="41.9"/>
    <x v="0"/>
    <n v="15.6"/>
    <n v="3"/>
    <n v="1"/>
    <x v="1"/>
    <s v="Sedan"/>
  </r>
  <r>
    <s v="Chevrolet"/>
    <s v="Avalanche"/>
    <n v="10.8"/>
    <x v="1"/>
    <n v="120"/>
    <n v="5"/>
    <n v="1"/>
    <x v="1"/>
    <s v="PickupT"/>
  </r>
  <r>
    <s v="Chevrolet"/>
    <s v="Aveo"/>
    <n v="10.9"/>
    <x v="1"/>
    <n v="41.3"/>
    <n v="3"/>
    <n v="1"/>
    <x v="1"/>
    <s v="Sedan"/>
  </r>
  <r>
    <s v="Chevrolet"/>
    <s v="Aveo"/>
    <n v="11.9"/>
    <x v="1"/>
    <n v="30.8"/>
    <n v="2"/>
    <n v="1"/>
    <x v="1"/>
    <s v="Sedan"/>
  </r>
  <r>
    <s v="Chevrolet"/>
    <s v="Aveo"/>
    <n v="13"/>
    <x v="1"/>
    <n v="4.0999999999999996"/>
    <n v="1"/>
    <n v="1"/>
    <x v="1"/>
    <s v="Sedan"/>
  </r>
  <r>
    <s v="Chevrolet"/>
    <s v="Cavalier"/>
    <n v="4"/>
    <x v="1"/>
    <n v="109.7"/>
    <n v="7"/>
    <n v="1"/>
    <x v="1"/>
    <s v="Sedan"/>
  </r>
  <r>
    <s v="Chevrolet"/>
    <s v="Colbalt"/>
    <n v="8.9"/>
    <x v="1"/>
    <n v="27.8"/>
    <n v="2"/>
    <n v="1"/>
    <x v="1"/>
    <s v="Sedan"/>
  </r>
  <r>
    <s v="Chevrolet"/>
    <s v="Colbalt"/>
    <n v="8.9"/>
    <x v="1"/>
    <n v="33.1"/>
    <n v="2"/>
    <n v="1"/>
    <x v="1"/>
    <s v="Sedan"/>
  </r>
  <r>
    <s v="Chevrolet"/>
    <s v="Colbalt"/>
    <n v="12.9"/>
    <x v="1"/>
    <n v="26.9"/>
    <n v="3"/>
    <n v="1"/>
    <x v="1"/>
    <s v="Sedan"/>
  </r>
  <r>
    <s v="Chevrolet"/>
    <s v="Colbalt"/>
    <n v="13.9"/>
    <x v="1"/>
    <n v="10.7"/>
    <n v="1"/>
    <n v="1"/>
    <x v="1"/>
    <s v="Sedan"/>
  </r>
  <r>
    <s v="Chevrolet"/>
    <s v="Colbalt"/>
    <n v="14.9"/>
    <x v="1"/>
    <n v="2.8"/>
    <n v="1"/>
    <n v="1"/>
    <x v="1"/>
    <s v="Sedan"/>
  </r>
  <r>
    <s v="Chevrolet"/>
    <s v="Colbalt"/>
    <n v="17.899999999999999"/>
    <x v="1"/>
    <n v="20"/>
    <n v="3"/>
    <n v="1"/>
    <x v="1"/>
    <s v="Sedan"/>
  </r>
  <r>
    <s v="Chevrolet"/>
    <s v="Colorado"/>
    <n v="16.899999999999999"/>
    <x v="1"/>
    <n v="34.6"/>
    <n v="4"/>
    <n v="1"/>
    <x v="1"/>
    <s v="PickupT"/>
  </r>
  <r>
    <s v="Chevrolet"/>
    <s v="Colorado"/>
    <n v="12.4"/>
    <x v="1"/>
    <n v="69.2"/>
    <n v="4"/>
    <n v="1"/>
    <x v="1"/>
    <s v="PickupT"/>
  </r>
  <r>
    <s v="Chevrolet"/>
    <s v="Corvette"/>
    <n v="17.899999999999999"/>
    <x v="1"/>
    <n v="53.1"/>
    <n v="8"/>
    <n v="1"/>
    <x v="1"/>
    <s v="Coupe"/>
  </r>
  <r>
    <s v="Chevrolet"/>
    <s v="Equinox"/>
    <n v="13.9"/>
    <x v="1"/>
    <n v="35.799999999999997"/>
    <n v="4"/>
    <n v="1"/>
    <x v="1"/>
    <s v="SUV"/>
  </r>
  <r>
    <s v="Chevrolet"/>
    <s v="Equinox"/>
    <n v="13.4"/>
    <x v="1"/>
    <n v="20.100000000000001"/>
    <n v="4"/>
    <n v="1"/>
    <x v="1"/>
    <s v="SUV"/>
  </r>
  <r>
    <s v="Chevrolet"/>
    <s v="Equinox"/>
    <n v="13.9"/>
    <x v="1"/>
    <n v="58.3"/>
    <n v="4"/>
    <n v="1"/>
    <x v="1"/>
    <s v="SUV"/>
  </r>
  <r>
    <s v="Chevrolet"/>
    <s v="Equinox"/>
    <n v="11.9"/>
    <x v="1"/>
    <n v="33.700000000000003"/>
    <n v="3"/>
    <n v="1"/>
    <x v="1"/>
    <s v="SUV"/>
  </r>
  <r>
    <s v="Chevrolet"/>
    <s v="Express"/>
    <n v="12.9"/>
    <x v="1"/>
    <n v="20.6"/>
    <n v="1"/>
    <n v="1"/>
    <x v="1"/>
    <s v="Van"/>
  </r>
  <r>
    <s v="Chevrolet"/>
    <s v="Impala"/>
    <n v="4"/>
    <x v="1"/>
    <n v="144.19999999999999"/>
    <n v="8"/>
    <n v="1"/>
    <x v="1"/>
    <s v="Sedan"/>
  </r>
  <r>
    <s v="Chevrolet"/>
    <s v="Impala"/>
    <n v="11.9"/>
    <x v="1"/>
    <n v="38.4"/>
    <n v="4"/>
    <n v="1"/>
    <x v="1"/>
    <s v="Sedan"/>
  </r>
  <r>
    <s v="Chevrolet"/>
    <s v="Impala"/>
    <n v="12.9"/>
    <x v="1"/>
    <n v="44.3"/>
    <n v="3"/>
    <n v="1"/>
    <x v="1"/>
    <s v="Sedan"/>
  </r>
  <r>
    <s v="Chevrolet"/>
    <s v="Impala"/>
    <n v="11.9"/>
    <x v="1"/>
    <n v="45"/>
    <n v="3"/>
    <n v="1"/>
    <x v="1"/>
    <s v="Sedan"/>
  </r>
  <r>
    <s v="Chevrolet"/>
    <s v="Impala"/>
    <n v="14.9"/>
    <x v="1"/>
    <n v="47.1"/>
    <n v="3"/>
    <n v="1"/>
    <x v="1"/>
    <s v="Sedan"/>
  </r>
  <r>
    <s v="Chevrolet"/>
    <s v="Impala"/>
    <n v="13.9"/>
    <x v="1"/>
    <n v="28.7"/>
    <n v="2"/>
    <n v="1"/>
    <x v="1"/>
    <s v="Sedan"/>
  </r>
  <r>
    <s v="Chevrolet"/>
    <s v="Malibu"/>
    <n v="10.9"/>
    <x v="1"/>
    <n v="48.7"/>
    <n v="5"/>
    <n v="1"/>
    <x v="1"/>
    <s v="Sedan"/>
  </r>
  <r>
    <s v="Chevrolet"/>
    <s v="Malibu"/>
    <n v="9.9"/>
    <x v="1"/>
    <n v="37.6"/>
    <n v="3"/>
    <n v="1"/>
    <x v="1"/>
    <s v="Sedan"/>
  </r>
  <r>
    <s v="Chevrolet"/>
    <s v="Malibu"/>
    <n v="8.4"/>
    <x v="1"/>
    <n v="55.7"/>
    <n v="6"/>
    <n v="1"/>
    <x v="1"/>
    <s v="Sedan"/>
  </r>
  <r>
    <s v="Chevrolet"/>
    <s v="Malibu"/>
    <n v="8.6999999999999993"/>
    <x v="1"/>
    <n v="39.700000000000003"/>
    <n v="5"/>
    <n v="1"/>
    <x v="1"/>
    <s v="Sedan"/>
  </r>
  <r>
    <s v="Chevrolet"/>
    <s v="Malibu"/>
    <n v="11.9"/>
    <x v="1"/>
    <n v="35.200000000000003"/>
    <n v="3"/>
    <n v="1"/>
    <x v="1"/>
    <s v="Sedan"/>
  </r>
  <r>
    <s v="Chevrolet"/>
    <s v="Malibu"/>
    <n v="13.9"/>
    <x v="1"/>
    <n v="18.100000000000001"/>
    <n v="3"/>
    <n v="1"/>
    <x v="1"/>
    <s v="Sedan"/>
  </r>
  <r>
    <s v="Chevrolet"/>
    <s v="Malibu"/>
    <n v="11.8"/>
    <x v="1"/>
    <n v="32.5"/>
    <n v="2"/>
    <n v="1"/>
    <x v="1"/>
    <s v="Sedan"/>
  </r>
  <r>
    <s v="Chevrolet"/>
    <s v="MonteCar"/>
    <n v="4.5"/>
    <x v="1"/>
    <n v="40"/>
    <n v="8"/>
    <n v="1"/>
    <x v="1"/>
    <s v="Coupe"/>
  </r>
  <r>
    <s v="Chevrolet"/>
    <s v="Silverado"/>
    <n v="13.5"/>
    <x v="1"/>
    <n v="22"/>
    <n v="3"/>
    <n v="1"/>
    <x v="1"/>
    <s v="SUV"/>
  </r>
  <r>
    <s v="Chevrolet"/>
    <s v="Silverado"/>
    <n v="16.899999999999999"/>
    <x v="1"/>
    <n v="20"/>
    <n v="4"/>
    <n v="1"/>
    <x v="1"/>
    <s v="SUV"/>
  </r>
  <r>
    <s v="Chevrolet"/>
    <s v="SSR"/>
    <n v="31.9"/>
    <x v="0"/>
    <n v="20.6"/>
    <n v="4"/>
    <n v="1"/>
    <x v="1"/>
    <s v="Coupe"/>
  </r>
  <r>
    <s v="Chevrolet"/>
    <s v="Trailblazer"/>
    <n v="10.8"/>
    <x v="1"/>
    <n v="68.900000000000006"/>
    <n v="4"/>
    <n v="1"/>
    <x v="1"/>
    <s v="SUV"/>
  </r>
  <r>
    <s v="Chevrolet"/>
    <s v="Trailblazer"/>
    <n v="15.6"/>
    <x v="1"/>
    <n v="27"/>
    <n v="2"/>
    <n v="1"/>
    <x v="1"/>
    <s v="SUV"/>
  </r>
  <r>
    <s v="Chevrolet"/>
    <s v="Trailblazer"/>
    <n v="13.9"/>
    <x v="1"/>
    <n v="26.7"/>
    <n v="3"/>
    <n v="1"/>
    <x v="1"/>
    <s v="SUV"/>
  </r>
  <r>
    <s v="Chevrolet"/>
    <s v="Trailblazer"/>
    <n v="16.5"/>
    <x v="1"/>
    <n v="34.9"/>
    <n v="3"/>
    <n v="1"/>
    <x v="1"/>
    <s v="SUV"/>
  </r>
  <r>
    <s v="Chevrolet"/>
    <s v="Trailblazer"/>
    <n v="17.899999999999999"/>
    <x v="1"/>
    <n v="19.2"/>
    <n v="1"/>
    <n v="1"/>
    <x v="1"/>
    <s v="SUV"/>
  </r>
  <r>
    <s v="Chevrolet"/>
    <s v="Trailblazer"/>
    <n v="18.899999999999999"/>
    <x v="1"/>
    <n v="20.5"/>
    <n v="4"/>
    <n v="1"/>
    <x v="1"/>
    <s v="SUV"/>
  </r>
  <r>
    <s v="Chevrolet"/>
    <s v="Trailblazer"/>
    <n v="13.4"/>
    <x v="1"/>
    <n v="58"/>
    <n v="4"/>
    <n v="1"/>
    <x v="1"/>
    <s v="SUV"/>
  </r>
  <r>
    <s v="Chevrolet"/>
    <s v="Uplander"/>
    <n v="14.8"/>
    <x v="1"/>
    <n v="10.3"/>
    <n v="1"/>
    <n v="1"/>
    <x v="1"/>
    <s v="Minivan"/>
  </r>
  <r>
    <s v="Chevrolet"/>
    <s v="Uplander"/>
    <n v="14.8"/>
    <x v="1"/>
    <n v="14.9"/>
    <n v="1"/>
    <n v="1"/>
    <x v="1"/>
    <s v="Minivan"/>
  </r>
  <r>
    <s v="Chevrolet"/>
    <s v="Uplander"/>
    <n v="14.8"/>
    <x v="1"/>
    <n v="16.100000000000001"/>
    <n v="1"/>
    <n v="1"/>
    <x v="1"/>
    <s v="Minivan"/>
  </r>
  <r>
    <s v="Chevrolet"/>
    <s v="Uplander"/>
    <n v="14.4"/>
    <x v="1"/>
    <n v="31"/>
    <n v="1"/>
    <n v="1"/>
    <x v="1"/>
    <s v="Minivan"/>
  </r>
  <r>
    <s v="Chevrolet"/>
    <s v="Uplander"/>
    <n v="18.899999999999999"/>
    <x v="1"/>
    <n v="12.6"/>
    <n v="1"/>
    <n v="1"/>
    <x v="1"/>
    <s v="Minivan"/>
  </r>
  <r>
    <s v="Chevrolet"/>
    <s v="Venture"/>
    <n v="11.9"/>
    <x v="1"/>
    <n v="53.2"/>
    <n v="5"/>
    <n v="1"/>
    <x v="1"/>
    <s v="Minivan"/>
  </r>
  <r>
    <s v="Chevrolet"/>
    <s v="Venture"/>
    <n v="4.9000000000000004"/>
    <x v="1"/>
    <n v="95.3"/>
    <n v="9"/>
    <n v="1"/>
    <x v="1"/>
    <s v="Minivan"/>
  </r>
  <r>
    <s v="Chrysler"/>
    <s v="300"/>
    <n v="16.899999999999999"/>
    <x v="1"/>
    <n v="34.6"/>
    <n v="2"/>
    <n v="1"/>
    <x v="1"/>
    <s v="Sedan"/>
  </r>
  <r>
    <s v="Chrysler"/>
    <s v="300"/>
    <n v="16.899999999999999"/>
    <x v="1"/>
    <n v="22.4"/>
    <n v="2"/>
    <n v="1"/>
    <x v="1"/>
    <s v="Sedan"/>
  </r>
  <r>
    <s v="Chrysler"/>
    <s v="300"/>
    <n v="17.8"/>
    <x v="1"/>
    <n v="47.6"/>
    <n v="4"/>
    <n v="1"/>
    <x v="1"/>
    <s v="Sedan"/>
  </r>
  <r>
    <s v="Chrysler"/>
    <s v="300"/>
    <n v="15.8"/>
    <x v="1"/>
    <n v="54"/>
    <n v="3"/>
    <n v="1"/>
    <x v="1"/>
    <s v="Sedan"/>
  </r>
  <r>
    <s v="Chrysler"/>
    <s v="300"/>
    <n v="16.899999999999999"/>
    <x v="1"/>
    <n v="31.5"/>
    <n v="3"/>
    <n v="1"/>
    <x v="1"/>
    <s v="Sedan"/>
  </r>
  <r>
    <s v="Chrysler"/>
    <s v="Aspen"/>
    <n v="18.8"/>
    <x v="1"/>
    <n v="39.799999999999997"/>
    <n v="2"/>
    <n v="1"/>
    <x v="1"/>
    <s v="SUV"/>
  </r>
  <r>
    <s v="Chrysler"/>
    <s v="Crossfire"/>
    <n v="22.4"/>
    <x v="1"/>
    <n v="6.9"/>
    <n v="4"/>
    <n v="1"/>
    <x v="1"/>
    <s v="Coupe"/>
  </r>
  <r>
    <s v="Chrysler"/>
    <s v="Pacifica"/>
    <n v="12.9"/>
    <x v="1"/>
    <n v="53.5"/>
    <n v="5"/>
    <n v="1"/>
    <x v="1"/>
    <s v="SUV"/>
  </r>
  <r>
    <s v="Chrysler"/>
    <s v="Pacifica"/>
    <n v="13"/>
    <x v="1"/>
    <n v="43.8"/>
    <n v="4"/>
    <n v="1"/>
    <x v="1"/>
    <s v="SUV"/>
  </r>
  <r>
    <s v="Chrysler"/>
    <s v="PTCruiser"/>
    <n v="8.5"/>
    <x v="1"/>
    <n v="42.6"/>
    <n v="4"/>
    <n v="1"/>
    <x v="1"/>
    <s v="SedanWg"/>
  </r>
  <r>
    <s v="Chrysler"/>
    <s v="PTCruiser"/>
    <n v="8.9"/>
    <x v="1"/>
    <n v="43.2"/>
    <n v="3"/>
    <n v="1"/>
    <x v="1"/>
    <s v="SedanWg"/>
  </r>
  <r>
    <s v="Chrysler"/>
    <s v="PTCruiser"/>
    <n v="10.9"/>
    <x v="1"/>
    <n v="38.200000000000003"/>
    <n v="2"/>
    <n v="1"/>
    <x v="1"/>
    <s v="SedanWg"/>
  </r>
  <r>
    <s v="Chrysler"/>
    <s v="PTCruiser"/>
    <n v="6.9"/>
    <x v="1"/>
    <n v="39.200000000000003"/>
    <n v="6"/>
    <n v="1"/>
    <x v="1"/>
    <s v="SedanWg"/>
  </r>
  <r>
    <s v="Chrysler"/>
    <s v="PTCruiser"/>
    <n v="11.8"/>
    <x v="1"/>
    <n v="24.6"/>
    <n v="1"/>
    <n v="1"/>
    <x v="1"/>
    <s v="SedanWg"/>
  </r>
  <r>
    <s v="Chrysler"/>
    <s v="PTCruiser"/>
    <n v="10.9"/>
    <x v="1"/>
    <n v="27.1"/>
    <n v="1"/>
    <n v="1"/>
    <x v="1"/>
    <s v="SedanWg"/>
  </r>
  <r>
    <s v="Chrysler"/>
    <s v="Seabring"/>
    <n v="11.6"/>
    <x v="1"/>
    <n v="56.4"/>
    <n v="2"/>
    <n v="1"/>
    <x v="1"/>
    <s v="Coupe"/>
  </r>
  <r>
    <s v="Chrysler"/>
    <s v="Seabring"/>
    <n v="9.9"/>
    <x v="1"/>
    <n v="17.2"/>
    <n v="5"/>
    <n v="1"/>
    <x v="1"/>
    <s v="Coupe"/>
  </r>
  <r>
    <s v="Chrysler"/>
    <s v="Seabring"/>
    <n v="9.3000000000000007"/>
    <x v="1"/>
    <n v="38.4"/>
    <n v="4"/>
    <n v="1"/>
    <x v="1"/>
    <s v="Coupe"/>
  </r>
  <r>
    <s v="Chrysler"/>
    <s v="T&amp;C"/>
    <n v="10.8"/>
    <x v="1"/>
    <n v="38.9"/>
    <n v="3"/>
    <n v="1"/>
    <x v="1"/>
    <s v="Minivan"/>
  </r>
  <r>
    <s v="Chrysler"/>
    <s v="T&amp;C"/>
    <n v="13.6"/>
    <x v="1"/>
    <n v="35.1"/>
    <n v="2"/>
    <n v="1"/>
    <x v="1"/>
    <s v="Minivan"/>
  </r>
  <r>
    <s v="Chrysler"/>
    <s v="T&amp;C"/>
    <n v="13.9"/>
    <x v="1"/>
    <n v="45.3"/>
    <n v="2"/>
    <n v="1"/>
    <x v="1"/>
    <s v="Minivan"/>
  </r>
  <r>
    <s v="Chrysler"/>
    <s v="T&amp;C"/>
    <n v="5.8"/>
    <x v="1"/>
    <n v="89"/>
    <n v="8"/>
    <n v="1"/>
    <x v="1"/>
    <s v="Minivan"/>
  </r>
  <r>
    <s v="Dodge"/>
    <s v="Avenger"/>
    <n v="14.9"/>
    <x v="1"/>
    <n v="16.899999999999999"/>
    <n v="1"/>
    <n v="1"/>
    <x v="1"/>
    <s v="Sedan"/>
  </r>
  <r>
    <s v="Dodge"/>
    <s v="Avenger"/>
    <n v="13.9"/>
    <x v="1"/>
    <n v="19.8"/>
    <n v="1"/>
    <n v="1"/>
    <x v="1"/>
    <s v="Sedan"/>
  </r>
  <r>
    <s v="Dodge"/>
    <s v="Avenger"/>
    <n v="14.5"/>
    <x v="1"/>
    <n v="20.5"/>
    <n v="1"/>
    <n v="1"/>
    <x v="1"/>
    <s v="Sedan"/>
  </r>
  <r>
    <s v="Dodge"/>
    <s v="Avenger"/>
    <n v="14.9"/>
    <x v="1"/>
    <n v="16.399999999999999"/>
    <n v="1"/>
    <n v="1"/>
    <x v="1"/>
    <s v="Sedan"/>
  </r>
  <r>
    <s v="Dodge"/>
    <s v="Avenger"/>
    <n v="15.9"/>
    <x v="1"/>
    <n v="25.1"/>
    <n v="1"/>
    <n v="1"/>
    <x v="1"/>
    <s v="Sedan"/>
  </r>
  <r>
    <s v="Dodge"/>
    <s v="Avenger"/>
    <n v="13.8"/>
    <x v="1"/>
    <n v="27.5"/>
    <n v="1"/>
    <n v="1"/>
    <x v="1"/>
    <s v="Sedan"/>
  </r>
  <r>
    <s v="Dodge"/>
    <s v="Caliber"/>
    <n v="15.8"/>
    <x v="1"/>
    <n v="12.8"/>
    <n v="1"/>
    <n v="1"/>
    <x v="1"/>
    <s v="SUV"/>
  </r>
  <r>
    <s v="Dodge"/>
    <s v="Caliber"/>
    <n v="12.4"/>
    <x v="1"/>
    <n v="21"/>
    <n v="2"/>
    <n v="1"/>
    <x v="1"/>
    <s v="SUV"/>
  </r>
  <r>
    <s v="Dodge"/>
    <s v="Caliber"/>
    <n v="14.9"/>
    <x v="1"/>
    <n v="18.5"/>
    <n v="1"/>
    <n v="1"/>
    <x v="1"/>
    <s v="SUV"/>
  </r>
  <r>
    <s v="Dodge"/>
    <s v="Caravan"/>
    <n v="11.9"/>
    <x v="1"/>
    <n v="30.3"/>
    <n v="3"/>
    <n v="1"/>
    <x v="1"/>
    <s v="Minivan"/>
  </r>
  <r>
    <s v="Dodge"/>
    <s v="Charger"/>
    <n v="17.899999999999999"/>
    <x v="1"/>
    <n v="29.6"/>
    <n v="2"/>
    <n v="1"/>
    <x v="1"/>
    <s v="Sedan"/>
  </r>
  <r>
    <s v="Dodge"/>
    <s v="Charger"/>
    <n v="19.899999999999999"/>
    <x v="1"/>
    <n v="27.7"/>
    <n v="3"/>
    <n v="1"/>
    <x v="1"/>
    <s v="Sedan"/>
  </r>
  <r>
    <s v="Dodge"/>
    <s v="Charger"/>
    <n v="19.899999999999999"/>
    <x v="1"/>
    <n v="32.299999999999997"/>
    <n v="3"/>
    <n v="1"/>
    <x v="1"/>
    <s v="Sedan"/>
  </r>
  <r>
    <s v="Dodge"/>
    <s v="Charger"/>
    <n v="16.899999999999999"/>
    <x v="1"/>
    <n v="48.1"/>
    <n v="3"/>
    <n v="1"/>
    <x v="1"/>
    <s v="Sedan"/>
  </r>
  <r>
    <s v="Dodge"/>
    <s v="Charger"/>
    <n v="21.9"/>
    <x v="1"/>
    <n v="48.4"/>
    <n v="3"/>
    <n v="1"/>
    <x v="1"/>
    <s v="Sedan"/>
  </r>
  <r>
    <s v="Dodge"/>
    <s v="Charger"/>
    <n v="17.899999999999999"/>
    <x v="1"/>
    <n v="34.299999999999997"/>
    <n v="2"/>
    <n v="1"/>
    <x v="1"/>
    <s v="Sedan"/>
  </r>
  <r>
    <s v="Dodge"/>
    <s v="Dakota"/>
    <n v="13.9"/>
    <x v="1"/>
    <n v="22.9"/>
    <n v="3"/>
    <n v="1"/>
    <x v="1"/>
    <s v="PickupT"/>
  </r>
  <r>
    <s v="Dodge"/>
    <s v="Dakota"/>
    <n v="18.899999999999999"/>
    <x v="1"/>
    <n v="28.5"/>
    <n v="3"/>
    <n v="1"/>
    <x v="1"/>
    <s v="PickupT"/>
  </r>
  <r>
    <s v="Dodge"/>
    <s v="Dakota"/>
    <n v="12.9"/>
    <x v="1"/>
    <n v="32.9"/>
    <n v="3"/>
    <n v="1"/>
    <x v="1"/>
    <s v="PickupT"/>
  </r>
  <r>
    <s v="Dodge"/>
    <s v="GrandCara"/>
    <n v="7.9"/>
    <x v="1"/>
    <n v="68.2"/>
    <n v="4"/>
    <n v="1"/>
    <x v="1"/>
    <s v="Minivan"/>
  </r>
  <r>
    <s v="Dodge"/>
    <s v="GrandCara"/>
    <n v="11.9"/>
    <x v="1"/>
    <n v="44"/>
    <n v="2"/>
    <n v="1"/>
    <x v="1"/>
    <s v="Minivan"/>
  </r>
  <r>
    <s v="Dodge"/>
    <s v="GrandCara"/>
    <n v="9"/>
    <x v="1"/>
    <n v="40.4"/>
    <n v="4"/>
    <n v="1"/>
    <x v="1"/>
    <s v="Minivan"/>
  </r>
  <r>
    <s v="Dodge"/>
    <s v="GrandCara"/>
    <n v="14.9"/>
    <x v="1"/>
    <n v="42.2"/>
    <n v="3"/>
    <n v="1"/>
    <x v="1"/>
    <s v="Minivan"/>
  </r>
  <r>
    <s v="Dodge"/>
    <s v="GrandCara"/>
    <n v="12.9"/>
    <x v="1"/>
    <n v="25.7"/>
    <n v="2"/>
    <n v="1"/>
    <x v="1"/>
    <s v="Minivan"/>
  </r>
  <r>
    <s v="Dodge"/>
    <s v="Magnum"/>
    <n v="15.4"/>
    <x v="1"/>
    <n v="16.100000000000001"/>
    <n v="1"/>
    <n v="1"/>
    <x v="1"/>
    <s v="Wagon"/>
  </r>
  <r>
    <s v="Dodge"/>
    <s v="Magnum"/>
    <n v="14.9"/>
    <x v="1"/>
    <n v="23.4"/>
    <n v="1"/>
    <n v="1"/>
    <x v="1"/>
    <s v="Wagon"/>
  </r>
  <r>
    <s v="Dodge"/>
    <s v="Magnum"/>
    <n v="14.9"/>
    <x v="1"/>
    <n v="24"/>
    <n v="1"/>
    <n v="1"/>
    <x v="1"/>
    <s v="Wagon"/>
  </r>
  <r>
    <s v="Dodge"/>
    <s v="Magnum"/>
    <n v="17.899999999999999"/>
    <x v="1"/>
    <n v="29.9"/>
    <n v="1"/>
    <n v="1"/>
    <x v="1"/>
    <s v="Wagon"/>
  </r>
  <r>
    <s v="Dodge"/>
    <s v="Magnum"/>
    <n v="11.5"/>
    <x v="1"/>
    <n v="64.599999999999994"/>
    <n v="4"/>
    <n v="1"/>
    <x v="1"/>
    <s v="Wagon"/>
  </r>
  <r>
    <s v="Dodge"/>
    <s v="Neon"/>
    <n v="3.4"/>
    <x v="1"/>
    <n v="69"/>
    <n v="7"/>
    <n v="1"/>
    <x v="1"/>
    <s v="Sedan"/>
  </r>
  <r>
    <s v="Dodge"/>
    <s v="Nitro"/>
    <n v="19.899999999999999"/>
    <x v="1"/>
    <n v="10.9"/>
    <n v="1"/>
    <n v="1"/>
    <x v="1"/>
    <s v="SUV"/>
  </r>
  <r>
    <s v="Dodge"/>
    <s v="Nitro"/>
    <n v="14.9"/>
    <x v="1"/>
    <n v="24"/>
    <n v="1"/>
    <n v="1"/>
    <x v="1"/>
    <s v="SUV"/>
  </r>
  <r>
    <s v="Dodge"/>
    <s v="Nitro"/>
    <n v="14.8"/>
    <x v="1"/>
    <n v="27.3"/>
    <n v="1"/>
    <n v="1"/>
    <x v="1"/>
    <s v="SUV"/>
  </r>
  <r>
    <s v="Dodge"/>
    <s v="Nitro"/>
    <n v="14.9"/>
    <x v="1"/>
    <n v="27.6"/>
    <n v="1"/>
    <n v="1"/>
    <x v="1"/>
    <s v="SUV"/>
  </r>
  <r>
    <s v="Dodge"/>
    <s v="Ram1500"/>
    <n v="20.9"/>
    <x v="1"/>
    <n v="29.7"/>
    <n v="2"/>
    <n v="1"/>
    <x v="1"/>
    <s v="PickupT"/>
  </r>
  <r>
    <s v="Ford"/>
    <s v="Econoline"/>
    <n v="8.9"/>
    <x v="1"/>
    <n v="76.599999999999994"/>
    <n v="7"/>
    <n v="1"/>
    <x v="1"/>
    <s v="Van"/>
  </r>
  <r>
    <s v="Ford"/>
    <s v="Econoline"/>
    <n v="17.899999999999999"/>
    <x v="1"/>
    <n v="6.4"/>
    <n v="2"/>
    <n v="1"/>
    <x v="1"/>
    <s v="Van"/>
  </r>
  <r>
    <s v="Ford"/>
    <s v="Econoline"/>
    <n v="16.899999999999999"/>
    <x v="1"/>
    <n v="10.7"/>
    <n v="2"/>
    <n v="1"/>
    <x v="1"/>
    <s v="Van"/>
  </r>
  <r>
    <s v="Ford"/>
    <s v="Econoline"/>
    <n v="9.9"/>
    <x v="1"/>
    <n v="104.9"/>
    <n v="4"/>
    <n v="1"/>
    <x v="1"/>
    <s v="Van"/>
  </r>
  <r>
    <s v="Ford"/>
    <s v="Econoline"/>
    <n v="10.9"/>
    <x v="1"/>
    <n v="12.7"/>
    <n v="2"/>
    <n v="1"/>
    <x v="1"/>
    <s v="Van"/>
  </r>
  <r>
    <s v="Ford"/>
    <s v="Expediti"/>
    <n v="10"/>
    <x v="1"/>
    <n v="58"/>
    <n v="6"/>
    <n v="1"/>
    <x v="1"/>
    <s v="SUV"/>
  </r>
  <r>
    <s v="Ford"/>
    <s v="Edge"/>
    <n v="16.899999999999999"/>
    <x v="1"/>
    <n v="32.700000000000003"/>
    <n v="2"/>
    <n v="1"/>
    <x v="1"/>
    <s v="SUV"/>
  </r>
  <r>
    <s v="Ford"/>
    <s v="Escape"/>
    <n v="12.9"/>
    <x v="1"/>
    <n v="44.3"/>
    <n v="4"/>
    <n v="1"/>
    <x v="1"/>
    <s v="SUV"/>
  </r>
  <r>
    <s v="Ford"/>
    <s v="Escape"/>
    <n v="12.9"/>
    <x v="1"/>
    <n v="66.3"/>
    <n v="4"/>
    <n v="1"/>
    <x v="1"/>
    <s v="SUV"/>
  </r>
  <r>
    <s v="Ford"/>
    <s v="Escape"/>
    <n v="15.9"/>
    <x v="1"/>
    <n v="31.6"/>
    <n v="1"/>
    <n v="1"/>
    <x v="1"/>
    <s v="SUV"/>
  </r>
  <r>
    <s v="Ford"/>
    <s v="Explorer"/>
    <n v="15.9"/>
    <x v="1"/>
    <n v="27.3"/>
    <n v="3"/>
    <n v="1"/>
    <x v="1"/>
    <s v="SUV"/>
  </r>
  <r>
    <s v="Ford"/>
    <s v="Explorer"/>
    <n v="14.9"/>
    <x v="1"/>
    <n v="44.3"/>
    <n v="3"/>
    <n v="1"/>
    <x v="1"/>
    <s v="SUV"/>
  </r>
  <r>
    <s v="Ford"/>
    <s v="Explorer"/>
    <n v="5.9"/>
    <x v="1"/>
    <n v="108"/>
    <n v="7"/>
    <n v="1"/>
    <x v="1"/>
    <s v="SUV"/>
  </r>
  <r>
    <s v="Ford"/>
    <s v="Explorer"/>
    <n v="10.9"/>
    <x v="1"/>
    <n v="34.4"/>
    <n v="5"/>
    <n v="1"/>
    <x v="1"/>
    <s v="SUV"/>
  </r>
  <r>
    <s v="Ford"/>
    <s v="Explorer"/>
    <n v="18.899999999999999"/>
    <x v="1"/>
    <n v="16.600000000000001"/>
    <n v="1"/>
    <n v="1"/>
    <x v="1"/>
    <s v="SUV"/>
  </r>
  <r>
    <s v="Ford"/>
    <s v="Explorer"/>
    <n v="6.8"/>
    <x v="1"/>
    <n v="68"/>
    <n v="6"/>
    <n v="1"/>
    <x v="1"/>
    <s v="SUV"/>
  </r>
  <r>
    <s v="Ford"/>
    <s v="F150"/>
    <n v="13.9"/>
    <x v="1"/>
    <n v="61.4"/>
    <n v="4"/>
    <n v="1"/>
    <x v="1"/>
    <s v="PickupT"/>
  </r>
  <r>
    <s v="Ford"/>
    <s v="F150"/>
    <n v="22.9"/>
    <x v="1"/>
    <n v="52.8"/>
    <n v="3"/>
    <n v="1"/>
    <x v="1"/>
    <s v="PickupT"/>
  </r>
  <r>
    <s v="Ford"/>
    <s v="F150"/>
    <n v="15.9"/>
    <x v="1"/>
    <n v="42.9"/>
    <n v="3"/>
    <n v="1"/>
    <x v="1"/>
    <s v="PickupT"/>
  </r>
  <r>
    <s v="Ford"/>
    <s v="Focus"/>
    <n v="10.8"/>
    <x v="1"/>
    <n v="27"/>
    <n v="2"/>
    <n v="1"/>
    <x v="1"/>
    <s v="Sedan"/>
  </r>
  <r>
    <s v="Ford"/>
    <s v="Focus"/>
    <n v="10.9"/>
    <x v="1"/>
    <n v="29.2"/>
    <n v="2"/>
    <n v="1"/>
    <x v="1"/>
    <s v="Sedan"/>
  </r>
  <r>
    <s v="Ford"/>
    <s v="Focus"/>
    <n v="10.9"/>
    <x v="1"/>
    <n v="34"/>
    <n v="2"/>
    <n v="1"/>
    <x v="1"/>
    <s v="Sedan"/>
  </r>
  <r>
    <s v="Ford"/>
    <s v="Freestyle"/>
    <n v="18.899999999999999"/>
    <x v="1"/>
    <n v="34.1"/>
    <n v="3"/>
    <n v="1"/>
    <x v="1"/>
    <s v="SUV"/>
  </r>
  <r>
    <s v="Ford"/>
    <s v="Freestyle"/>
    <n v="13.9"/>
    <x v="1"/>
    <n v="35.4"/>
    <n v="4"/>
    <n v="1"/>
    <x v="1"/>
    <s v="SUV"/>
  </r>
  <r>
    <s v="Ford"/>
    <s v="Freestyle"/>
    <n v="11.9"/>
    <x v="1"/>
    <n v="40.1"/>
    <n v="3"/>
    <n v="1"/>
    <x v="1"/>
    <s v="SUV"/>
  </r>
  <r>
    <s v="Ford"/>
    <s v="Mustang"/>
    <n v="28.9"/>
    <x v="0"/>
    <n v="24.5"/>
    <n v="6"/>
    <n v="1"/>
    <x v="1"/>
    <s v="Coupe"/>
  </r>
  <r>
    <s v="Ford"/>
    <s v="Mustang"/>
    <n v="14.8"/>
    <x v="1"/>
    <n v="26.4"/>
    <n v="2"/>
    <n v="1"/>
    <x v="1"/>
    <s v="Coupe"/>
  </r>
  <r>
    <s v="Ford"/>
    <s v="Mustang"/>
    <n v="12.9"/>
    <x v="1"/>
    <n v="78.3"/>
    <n v="7"/>
    <n v="1"/>
    <x v="1"/>
    <s v="Coupe"/>
  </r>
  <r>
    <s v="Ford"/>
    <s v="Mustang"/>
    <n v="15.9"/>
    <x v="1"/>
    <n v="40"/>
    <n v="3"/>
    <n v="1"/>
    <x v="1"/>
    <s v="Coupe"/>
  </r>
  <r>
    <s v="Ford"/>
    <s v="Ranger"/>
    <n v="12.9"/>
    <x v="1"/>
    <n v="40"/>
    <n v="4"/>
    <n v="1"/>
    <x v="1"/>
    <s v="PickupT"/>
  </r>
  <r>
    <s v="Ford"/>
    <s v="Ranger"/>
    <n v="13.9"/>
    <x v="1"/>
    <n v="12.1"/>
    <n v="1"/>
    <n v="1"/>
    <x v="1"/>
    <s v="PickupT"/>
  </r>
  <r>
    <s v="Ford"/>
    <s v="Taurus"/>
    <n v="9.9"/>
    <x v="1"/>
    <n v="43.6"/>
    <n v="2"/>
    <n v="1"/>
    <x v="1"/>
    <s v="Sedan"/>
  </r>
  <r>
    <s v="Ford"/>
    <s v="Taurus"/>
    <n v="6.8"/>
    <x v="1"/>
    <n v="32.700000000000003"/>
    <n v="8"/>
    <n v="1"/>
    <x v="1"/>
    <s v="Sedan"/>
  </r>
  <r>
    <s v="Ford"/>
    <s v="Taurus"/>
    <n v="10.4"/>
    <x v="1"/>
    <n v="55.1"/>
    <n v="5"/>
    <n v="1"/>
    <x v="1"/>
    <s v="Sedan"/>
  </r>
  <r>
    <s v="Ford"/>
    <s v="Taurus"/>
    <n v="8.9"/>
    <x v="1"/>
    <n v="66.2"/>
    <n v="5"/>
    <n v="1"/>
    <x v="1"/>
    <s v="Sedan"/>
  </r>
  <r>
    <s v="Ford"/>
    <s v="Taurus"/>
    <n v="9.8000000000000007"/>
    <x v="1"/>
    <n v="37.200000000000003"/>
    <n v="3"/>
    <n v="1"/>
    <x v="1"/>
    <s v="Sedan"/>
  </r>
  <r>
    <s v="Ford"/>
    <s v="Taurus"/>
    <n v="7.9"/>
    <x v="1"/>
    <n v="64"/>
    <n v="7"/>
    <n v="1"/>
    <x v="1"/>
    <s v="Sedan"/>
  </r>
  <r>
    <s v="Ford"/>
    <s v="Taurus"/>
    <n v="9.6"/>
    <x v="1"/>
    <n v="57.2"/>
    <n v="3"/>
    <n v="1"/>
    <x v="1"/>
    <s v="Sedan"/>
  </r>
  <r>
    <s v="Ford"/>
    <s v="Taurus"/>
    <n v="6.9"/>
    <x v="1"/>
    <n v="63.2"/>
    <n v="5"/>
    <n v="1"/>
    <x v="1"/>
    <s v="Sedan"/>
  </r>
  <r>
    <s v="Ford"/>
    <s v="Windstar"/>
    <n v="4.9000000000000004"/>
    <x v="1"/>
    <n v="64"/>
    <n v="7"/>
    <n v="1"/>
    <x v="1"/>
    <s v="Minivan"/>
  </r>
  <r>
    <s v="Ford"/>
    <s v="Windstar"/>
    <n v="6"/>
    <x v="1"/>
    <n v="77.7"/>
    <n v="8"/>
    <n v="1"/>
    <x v="1"/>
    <s v="Minivan"/>
  </r>
  <r>
    <s v="GMC"/>
    <s v="Acadia"/>
    <n v="33.9"/>
    <x v="0"/>
    <n v="7.5"/>
    <n v="1"/>
    <n v="1"/>
    <x v="1"/>
    <s v="SUV"/>
  </r>
  <r>
    <s v="GMC"/>
    <s v="Acadia"/>
    <n v="29.9"/>
    <x v="0"/>
    <n v="16.399999999999999"/>
    <n v="1"/>
    <n v="1"/>
    <x v="1"/>
    <s v="SUV"/>
  </r>
  <r>
    <s v="GMC"/>
    <s v="Envoy"/>
    <n v="14.3"/>
    <x v="1"/>
    <n v="38.200000000000003"/>
    <n v="4"/>
    <n v="1"/>
    <x v="1"/>
    <s v="SUV"/>
  </r>
  <r>
    <s v="GMC"/>
    <s v="Envoy"/>
    <n v="12.6"/>
    <x v="1"/>
    <n v="40.200000000000003"/>
    <n v="3"/>
    <n v="1"/>
    <x v="1"/>
    <s v="SUV"/>
  </r>
  <r>
    <s v="GMC"/>
    <s v="Envoy"/>
    <n v="13.8"/>
    <x v="1"/>
    <n v="58.7"/>
    <n v="3"/>
    <n v="1"/>
    <x v="1"/>
    <s v="SUV"/>
  </r>
  <r>
    <s v="GMC"/>
    <s v="Envoy"/>
    <n v="16.899999999999999"/>
    <x v="1"/>
    <n v="56.7"/>
    <n v="3"/>
    <n v="1"/>
    <x v="1"/>
    <s v="SUV"/>
  </r>
  <r>
    <s v="GMC"/>
    <s v="EnvoyXL"/>
    <n v="16"/>
    <x v="1"/>
    <n v="60.4"/>
    <n v="5"/>
    <n v="1"/>
    <x v="1"/>
    <s v="SUV"/>
  </r>
  <r>
    <s v="GMC"/>
    <s v="EnvoyXL"/>
    <n v="18.899999999999999"/>
    <x v="1"/>
    <n v="21.3"/>
    <n v="4"/>
    <n v="1"/>
    <x v="1"/>
    <s v="SUV"/>
  </r>
  <r>
    <s v="GMC"/>
    <s v="EnvoyXL"/>
    <n v="20.399999999999999"/>
    <x v="1"/>
    <n v="26.7"/>
    <n v="3"/>
    <n v="1"/>
    <x v="1"/>
    <s v="SUV"/>
  </r>
  <r>
    <s v="GMC"/>
    <s v="Sierra"/>
    <n v="25.9"/>
    <x v="0"/>
    <n v="4.3"/>
    <n v="1"/>
    <n v="1"/>
    <x v="1"/>
    <s v="PickupT"/>
  </r>
  <r>
    <s v="GMC"/>
    <s v="Sierra"/>
    <n v="21.9"/>
    <x v="1"/>
    <n v="40.4"/>
    <n v="2"/>
    <n v="1"/>
    <x v="1"/>
    <s v="PickupT"/>
  </r>
  <r>
    <s v="GMC"/>
    <s v="Yukon"/>
    <n v="40.9"/>
    <x v="0"/>
    <n v="10.4"/>
    <n v="1"/>
    <n v="1"/>
    <x v="1"/>
    <s v="SUV"/>
  </r>
  <r>
    <s v="GMC"/>
    <s v="Yukon"/>
    <n v="33.9"/>
    <x v="0"/>
    <n v="7.9"/>
    <n v="1"/>
    <n v="1"/>
    <x v="1"/>
    <s v="SUV"/>
  </r>
  <r>
    <s v="GMC"/>
    <s v="Yukon"/>
    <n v="21.9"/>
    <x v="1"/>
    <n v="51.1"/>
    <n v="4"/>
    <n v="1"/>
    <x v="1"/>
    <s v="SUV"/>
  </r>
  <r>
    <s v="Honda"/>
    <s v="Accord"/>
    <n v="11.9"/>
    <x v="1"/>
    <n v="43.7"/>
    <n v="7"/>
    <n v="0"/>
    <x v="0"/>
    <s v="Sedan"/>
  </r>
  <r>
    <s v="Honda"/>
    <s v="Accord"/>
    <n v="6.9"/>
    <x v="1"/>
    <n v="99.3"/>
    <n v="7"/>
    <n v="0"/>
    <x v="0"/>
    <s v="Sedan"/>
  </r>
  <r>
    <s v="Honda"/>
    <s v="Accord"/>
    <n v="7.8"/>
    <x v="1"/>
    <n v="106.6"/>
    <n v="7"/>
    <n v="0"/>
    <x v="0"/>
    <s v="Sedan"/>
  </r>
  <r>
    <s v="Honda"/>
    <s v="Accord"/>
    <n v="9.9"/>
    <x v="1"/>
    <n v="62.3"/>
    <n v="6"/>
    <n v="0"/>
    <x v="0"/>
    <s v="Sedan"/>
  </r>
  <r>
    <s v="Honda"/>
    <s v="Accord"/>
    <n v="11"/>
    <x v="1"/>
    <n v="73"/>
    <n v="6"/>
    <n v="0"/>
    <x v="0"/>
    <s v="Sedan"/>
  </r>
  <r>
    <s v="Honda"/>
    <s v="Accord"/>
    <n v="14.9"/>
    <x v="1"/>
    <n v="68.5"/>
    <n v="5"/>
    <n v="0"/>
    <x v="0"/>
    <s v="Sedan"/>
  </r>
  <r>
    <s v="Honda"/>
    <s v="Accord"/>
    <n v="14.9"/>
    <x v="1"/>
    <n v="21.2"/>
    <n v="4"/>
    <n v="0"/>
    <x v="0"/>
    <s v="Sedan"/>
  </r>
  <r>
    <s v="Honda"/>
    <s v="Accord"/>
    <n v="16.899999999999999"/>
    <x v="1"/>
    <n v="32.9"/>
    <n v="4"/>
    <n v="0"/>
    <x v="0"/>
    <s v="Sedan"/>
  </r>
  <r>
    <s v="Honda"/>
    <s v="Accord"/>
    <n v="14.9"/>
    <x v="1"/>
    <n v="23.9"/>
    <n v="3"/>
    <n v="0"/>
    <x v="0"/>
    <s v="Sedan"/>
  </r>
  <r>
    <s v="Honda"/>
    <s v="Accord"/>
    <n v="17.899999999999999"/>
    <x v="1"/>
    <n v="32.700000000000003"/>
    <n v="4"/>
    <n v="0"/>
    <x v="0"/>
    <s v="Sedan"/>
  </r>
  <r>
    <s v="Honda"/>
    <s v="Accord"/>
    <n v="18.899999999999999"/>
    <x v="1"/>
    <n v="35.1"/>
    <n v="4"/>
    <n v="0"/>
    <x v="0"/>
    <s v="Sedan"/>
  </r>
  <r>
    <s v="Honda"/>
    <s v="Accord"/>
    <n v="17.899999999999999"/>
    <x v="1"/>
    <n v="35.4"/>
    <n v="4"/>
    <n v="0"/>
    <x v="0"/>
    <s v="Sedan"/>
  </r>
  <r>
    <s v="Honda"/>
    <s v="Accord"/>
    <n v="17.899999999999999"/>
    <x v="1"/>
    <n v="46.6"/>
    <n v="4"/>
    <n v="0"/>
    <x v="0"/>
    <s v="Sedan"/>
  </r>
  <r>
    <s v="Honda"/>
    <s v="Accord"/>
    <n v="26.9"/>
    <x v="0"/>
    <n v="4.3"/>
    <n v="1"/>
    <n v="0"/>
    <x v="0"/>
    <s v="Sedan"/>
  </r>
  <r>
    <s v="Honda"/>
    <s v="Accord"/>
    <n v="22.9"/>
    <x v="1"/>
    <n v="19.2"/>
    <n v="1"/>
    <n v="0"/>
    <x v="0"/>
    <s v="Sedan"/>
  </r>
  <r>
    <s v="Honda"/>
    <s v="Accord"/>
    <n v="7.9"/>
    <x v="1"/>
    <n v="88.6"/>
    <n v="8"/>
    <n v="0"/>
    <x v="0"/>
    <s v="Sedan"/>
  </r>
  <r>
    <s v="Honda"/>
    <s v="Accord"/>
    <n v="15.9"/>
    <x v="1"/>
    <n v="37.200000000000003"/>
    <n v="4"/>
    <n v="0"/>
    <x v="0"/>
    <s v="Sedan"/>
  </r>
  <r>
    <s v="Honda"/>
    <s v="Accord"/>
    <n v="16.899999999999999"/>
    <x v="1"/>
    <n v="18.600000000000001"/>
    <n v="3"/>
    <n v="0"/>
    <x v="0"/>
    <s v="Sedan"/>
  </r>
  <r>
    <s v="Honda"/>
    <s v="Accord"/>
    <n v="16.399999999999999"/>
    <x v="1"/>
    <n v="52.7"/>
    <n v="3"/>
    <n v="0"/>
    <x v="0"/>
    <s v="Sedan"/>
  </r>
  <r>
    <s v="Honda"/>
    <s v="Accord"/>
    <n v="16.899999999999999"/>
    <x v="1"/>
    <n v="24"/>
    <n v="2"/>
    <n v="0"/>
    <x v="0"/>
    <s v="Sedan"/>
  </r>
  <r>
    <s v="Honda"/>
    <s v="Accord"/>
    <n v="17.899999999999999"/>
    <x v="1"/>
    <n v="31"/>
    <n v="2"/>
    <n v="0"/>
    <x v="0"/>
    <s v="Sedan"/>
  </r>
  <r>
    <s v="Honda"/>
    <s v="Accord"/>
    <n v="14.9"/>
    <x v="1"/>
    <n v="25.4"/>
    <n v="3"/>
    <n v="0"/>
    <x v="0"/>
    <s v="Sedan"/>
  </r>
  <r>
    <s v="Honda"/>
    <s v="Accord"/>
    <n v="16.899999999999999"/>
    <x v="1"/>
    <n v="32.1"/>
    <n v="3"/>
    <n v="0"/>
    <x v="0"/>
    <s v="Sedan"/>
  </r>
  <r>
    <s v="Honda"/>
    <s v="Accord"/>
    <n v="15.9"/>
    <x v="1"/>
    <n v="32.6"/>
    <n v="3"/>
    <n v="0"/>
    <x v="0"/>
    <s v="Sedan"/>
  </r>
  <r>
    <s v="Honda"/>
    <s v="Accord"/>
    <n v="17.899999999999999"/>
    <x v="1"/>
    <n v="15"/>
    <n v="2"/>
    <n v="0"/>
    <x v="0"/>
    <s v="Sedan"/>
  </r>
  <r>
    <s v="Honda"/>
    <s v="Accord"/>
    <n v="18.899999999999999"/>
    <x v="1"/>
    <n v="36.4"/>
    <n v="2"/>
    <n v="0"/>
    <x v="0"/>
    <s v="Sedan"/>
  </r>
  <r>
    <s v="Honda"/>
    <s v="AccordCpe"/>
    <n v="9.8000000000000007"/>
    <x v="1"/>
    <n v="66"/>
    <n v="6"/>
    <n v="0"/>
    <x v="0"/>
    <s v="Coupe"/>
  </r>
  <r>
    <s v="Honda"/>
    <s v="Civic"/>
    <n v="7.1"/>
    <x v="1"/>
    <n v="80"/>
    <n v="8"/>
    <n v="0"/>
    <x v="0"/>
    <s v="Sedan"/>
  </r>
  <r>
    <s v="Honda"/>
    <s v="Civic"/>
    <n v="13.9"/>
    <x v="1"/>
    <n v="20.3"/>
    <n v="4"/>
    <n v="0"/>
    <x v="0"/>
    <s v="Sedan"/>
  </r>
  <r>
    <s v="Honda"/>
    <s v="Civic"/>
    <n v="11.3"/>
    <x v="1"/>
    <n v="38"/>
    <n v="4"/>
    <n v="0"/>
    <x v="0"/>
    <s v="Sedan"/>
  </r>
  <r>
    <s v="Honda"/>
    <s v="Civic"/>
    <n v="13.9"/>
    <x v="1"/>
    <n v="48.8"/>
    <n v="4"/>
    <n v="0"/>
    <x v="0"/>
    <s v="Sedan"/>
  </r>
  <r>
    <s v="Honda"/>
    <s v="Civic"/>
    <n v="13.9"/>
    <x v="1"/>
    <n v="47.1"/>
    <n v="3"/>
    <n v="0"/>
    <x v="0"/>
    <s v="Sedan"/>
  </r>
  <r>
    <s v="Honda"/>
    <s v="Civic"/>
    <n v="16.7"/>
    <x v="1"/>
    <n v="21.9"/>
    <n v="3"/>
    <n v="0"/>
    <x v="0"/>
    <s v="Sedan"/>
  </r>
  <r>
    <s v="Honda"/>
    <s v="Civic"/>
    <n v="16.899999999999999"/>
    <x v="1"/>
    <n v="25.1"/>
    <n v="3"/>
    <n v="0"/>
    <x v="0"/>
    <s v="Sedan"/>
  </r>
  <r>
    <s v="Honda"/>
    <s v="Civic"/>
    <n v="15.9"/>
    <x v="1"/>
    <n v="33.6"/>
    <n v="3"/>
    <n v="0"/>
    <x v="0"/>
    <s v="Sedan"/>
  </r>
  <r>
    <s v="Honda"/>
    <s v="Civic"/>
    <n v="17.899999999999999"/>
    <x v="1"/>
    <n v="35.1"/>
    <n v="3"/>
    <n v="0"/>
    <x v="0"/>
    <s v="Sedan"/>
  </r>
  <r>
    <s v="Honda"/>
    <s v="Civic"/>
    <n v="16.899999999999999"/>
    <x v="1"/>
    <n v="18.8"/>
    <n v="2"/>
    <n v="0"/>
    <x v="0"/>
    <s v="Sedan"/>
  </r>
  <r>
    <s v="Honda"/>
    <s v="Civic"/>
    <n v="13.9"/>
    <x v="1"/>
    <n v="30.6"/>
    <n v="5"/>
    <n v="0"/>
    <x v="0"/>
    <s v="Sedan"/>
  </r>
  <r>
    <s v="Honda"/>
    <s v="Civic"/>
    <n v="14.9"/>
    <x v="1"/>
    <n v="38.799999999999997"/>
    <n v="4"/>
    <n v="0"/>
    <x v="0"/>
    <s v="Sedan"/>
  </r>
  <r>
    <s v="Honda"/>
    <s v="Civic"/>
    <n v="11.9"/>
    <x v="1"/>
    <n v="61.5"/>
    <n v="4"/>
    <n v="0"/>
    <x v="0"/>
    <s v="Sedan"/>
  </r>
  <r>
    <s v="Honda"/>
    <s v="Civic"/>
    <n v="14.9"/>
    <x v="1"/>
    <n v="52.8"/>
    <n v="3"/>
    <n v="0"/>
    <x v="0"/>
    <s v="Sedan"/>
  </r>
  <r>
    <s v="Honda"/>
    <s v="Civic"/>
    <n v="15.9"/>
    <x v="1"/>
    <n v="5.7"/>
    <n v="1"/>
    <n v="0"/>
    <x v="0"/>
    <s v="Sedan"/>
  </r>
  <r>
    <s v="Honda"/>
    <s v="Civic"/>
    <n v="16.899999999999999"/>
    <x v="1"/>
    <n v="29.5"/>
    <n v="3"/>
    <n v="0"/>
    <x v="0"/>
    <s v="Sedan"/>
  </r>
  <r>
    <s v="Honda"/>
    <s v="Civic"/>
    <n v="23.9"/>
    <x v="0"/>
    <n v="9"/>
    <n v="1"/>
    <n v="0"/>
    <x v="0"/>
    <s v="Sedan"/>
  </r>
  <r>
    <s v="Honda"/>
    <s v="Civic"/>
    <n v="15.9"/>
    <x v="1"/>
    <n v="38.1"/>
    <n v="1"/>
    <n v="0"/>
    <x v="0"/>
    <s v="Sedan"/>
  </r>
  <r>
    <s v="Honda"/>
    <s v="Civic"/>
    <n v="12.9"/>
    <x v="1"/>
    <n v="28.5"/>
    <n v="4"/>
    <n v="0"/>
    <x v="0"/>
    <s v="Sedan"/>
  </r>
  <r>
    <s v="Honda"/>
    <s v="Civic Cpe"/>
    <n v="8.5"/>
    <x v="1"/>
    <n v="63"/>
    <n v="6"/>
    <n v="0"/>
    <x v="0"/>
    <s v="Coupe"/>
  </r>
  <r>
    <s v="Honda"/>
    <s v="Civic"/>
    <n v="18.899999999999999"/>
    <x v="1"/>
    <n v="19"/>
    <n v="3"/>
    <n v="0"/>
    <x v="0"/>
    <s v="Sedan"/>
  </r>
  <r>
    <s v="Honda"/>
    <s v="CR-V"/>
    <n v="13.9"/>
    <x v="1"/>
    <n v="51.5"/>
    <n v="5"/>
    <n v="0"/>
    <x v="0"/>
    <s v="SUV"/>
  </r>
  <r>
    <s v="Honda"/>
    <s v="CR-V"/>
    <n v="14.9"/>
    <x v="1"/>
    <n v="56.9"/>
    <n v="3"/>
    <n v="0"/>
    <x v="0"/>
    <s v="SUV"/>
  </r>
  <r>
    <s v="Honda"/>
    <s v="CR-V"/>
    <n v="18.899999999999999"/>
    <x v="1"/>
    <n v="13.6"/>
    <n v="2"/>
    <n v="0"/>
    <x v="0"/>
    <s v="SUV"/>
  </r>
  <r>
    <s v="Honda"/>
    <s v="CR-V"/>
    <n v="26.9"/>
    <x v="0"/>
    <n v="21.7"/>
    <n v="2"/>
    <n v="0"/>
    <x v="0"/>
    <s v="SUV"/>
  </r>
  <r>
    <s v="Honda"/>
    <s v="CR-V"/>
    <n v="17.899999999999999"/>
    <x v="1"/>
    <n v="11.8"/>
    <n v="4"/>
    <n v="0"/>
    <x v="0"/>
    <s v="SUV"/>
  </r>
  <r>
    <s v="Honda"/>
    <s v="Element"/>
    <n v="15.9"/>
    <x v="1"/>
    <n v="30.8"/>
    <n v="4"/>
    <n v="0"/>
    <x v="0"/>
    <s v="SUV"/>
  </r>
  <r>
    <s v="Honda"/>
    <s v="Fit"/>
    <n v="16"/>
    <x v="1"/>
    <n v="22.9"/>
    <n v="2"/>
    <n v="0"/>
    <x v="0"/>
    <s v="Sedan"/>
  </r>
  <r>
    <s v="Honda"/>
    <s v="Odessey"/>
    <n v="4.5"/>
    <x v="1"/>
    <n v="96"/>
    <n v="9"/>
    <n v="0"/>
    <x v="0"/>
    <s v="Minivan"/>
  </r>
  <r>
    <s v="Honda"/>
    <s v="Odessey"/>
    <n v="15.9"/>
    <x v="1"/>
    <n v="53"/>
    <n v="3"/>
    <n v="0"/>
    <x v="0"/>
    <s v="Minivan"/>
  </r>
  <r>
    <s v="Honda"/>
    <s v="Odessey"/>
    <n v="16.899999999999999"/>
    <x v="1"/>
    <n v="47"/>
    <n v="5"/>
    <n v="0"/>
    <x v="0"/>
    <s v="Minivan"/>
  </r>
  <r>
    <s v="Honda"/>
    <s v="Pilot"/>
    <n v="17.899999999999999"/>
    <x v="1"/>
    <n v="46.2"/>
    <n v="4"/>
    <n v="0"/>
    <x v="0"/>
    <s v="SUV"/>
  </r>
  <r>
    <s v="Honda"/>
    <s v="Pilot"/>
    <n v="19.899999999999999"/>
    <x v="1"/>
    <n v="33.1"/>
    <n v="3"/>
    <n v="0"/>
    <x v="0"/>
    <s v="SUV"/>
  </r>
  <r>
    <s v="Honda"/>
    <s v="Pilot"/>
    <n v="18.899999999999999"/>
    <x v="1"/>
    <n v="34"/>
    <n v="3"/>
    <n v="0"/>
    <x v="0"/>
    <s v="SUV"/>
  </r>
  <r>
    <s v="Honda"/>
    <s v="Pilot"/>
    <n v="19.899999999999999"/>
    <x v="1"/>
    <n v="34.299999999999997"/>
    <n v="3"/>
    <n v="0"/>
    <x v="0"/>
    <s v="SUV"/>
  </r>
  <r>
    <s v="Honda"/>
    <s v="Pilot"/>
    <n v="14.9"/>
    <x v="1"/>
    <n v="35.1"/>
    <n v="3"/>
    <n v="0"/>
    <x v="0"/>
    <s v="SUV"/>
  </r>
  <r>
    <s v="Honda"/>
    <s v="S2000"/>
    <n v="16.899999999999999"/>
    <x v="1"/>
    <n v="8.1999999999999993"/>
    <n v="8"/>
    <n v="0"/>
    <x v="0"/>
    <s v="Sports Cr"/>
  </r>
  <r>
    <s v="Honda"/>
    <s v="S2000"/>
    <n v="17.899999999999999"/>
    <x v="1"/>
    <n v="15.7"/>
    <n v="5"/>
    <n v="0"/>
    <x v="0"/>
    <s v="Sports Cr"/>
  </r>
  <r>
    <s v="Honda"/>
    <s v="S2000"/>
    <n v="23.9"/>
    <x v="0"/>
    <n v="10.5"/>
    <n v="4"/>
    <n v="0"/>
    <x v="0"/>
    <s v="Sports Cr"/>
  </r>
  <r>
    <s v="Hummer"/>
    <s v="H3"/>
    <n v="19.899999999999999"/>
    <x v="1"/>
    <n v="31.6"/>
    <n v="3"/>
    <n v="1"/>
    <x v="1"/>
    <s v="SUV"/>
  </r>
  <r>
    <s v="Hummer "/>
    <s v="H3"/>
    <n v="22.9"/>
    <x v="1"/>
    <n v="37.9"/>
    <n v="3"/>
    <n v="1"/>
    <x v="1"/>
    <s v="SUV"/>
  </r>
  <r>
    <s v="Hummer"/>
    <s v="H3"/>
    <n v="24.9"/>
    <x v="0"/>
    <n v="27.3"/>
    <n v="2"/>
    <n v="1"/>
    <x v="1"/>
    <s v="SUV"/>
  </r>
  <r>
    <s v="Hyundai"/>
    <s v="Accent"/>
    <n v="14.9"/>
    <x v="1"/>
    <n v="16"/>
    <n v="2"/>
    <n v="0"/>
    <x v="0"/>
    <s v="Sedan"/>
  </r>
  <r>
    <s v="Hyundai"/>
    <s v="Azera"/>
    <n v="13.9"/>
    <x v="1"/>
    <n v="42.8"/>
    <n v="3"/>
    <n v="0"/>
    <x v="0"/>
    <s v="Sedan"/>
  </r>
  <r>
    <s v="Hyundai"/>
    <s v="Elantra"/>
    <n v="4.9000000000000004"/>
    <x v="1"/>
    <n v="52.5"/>
    <n v="6"/>
    <n v="0"/>
    <x v="0"/>
    <s v="Sedan"/>
  </r>
  <r>
    <s v="Hyundai"/>
    <s v="Elantra"/>
    <n v="13.9"/>
    <x v="1"/>
    <n v="25.9"/>
    <n v="2"/>
    <n v="0"/>
    <x v="0"/>
    <s v="Sedan"/>
  </r>
  <r>
    <s v="Hyundai"/>
    <s v="Elantra"/>
    <n v="12.4"/>
    <x v="1"/>
    <n v="13.1"/>
    <n v="1"/>
    <n v="0"/>
    <x v="0"/>
    <s v="Sedan"/>
  </r>
  <r>
    <s v="Hyundai"/>
    <s v="Elantra"/>
    <n v="10.9"/>
    <x v="1"/>
    <n v="29.9"/>
    <n v="2"/>
    <n v="0"/>
    <x v="0"/>
    <s v="Sedan"/>
  </r>
  <r>
    <s v="Hyundai"/>
    <s v="Elantra"/>
    <n v="11.9"/>
    <x v="1"/>
    <n v="31.8"/>
    <n v="2"/>
    <n v="0"/>
    <x v="0"/>
    <s v="Sedan"/>
  </r>
  <r>
    <s v="Hyundai"/>
    <s v="Entourage"/>
    <n v="14.5"/>
    <x v="1"/>
    <n v="31.6"/>
    <n v="2"/>
    <n v="0"/>
    <x v="0"/>
    <s v="Minivan"/>
  </r>
  <r>
    <s v="Hyundai"/>
    <s v="Santa Fe"/>
    <n v="7.9"/>
    <x v="1"/>
    <n v="71.900000000000006"/>
    <n v="6"/>
    <n v="0"/>
    <x v="0"/>
    <s v="SUV"/>
  </r>
  <r>
    <s v="Hyundai"/>
    <s v="Santa Fe"/>
    <n v="15.9"/>
    <x v="1"/>
    <n v="23.6"/>
    <n v="2"/>
    <n v="0"/>
    <x v="0"/>
    <s v="SUV"/>
  </r>
  <r>
    <s v="Hyundai"/>
    <s v="Sonata"/>
    <n v="12.8"/>
    <x v="1"/>
    <n v="31"/>
    <n v="3"/>
    <n v="0"/>
    <x v="0"/>
    <s v="Sedan"/>
  </r>
  <r>
    <s v="Hyundai"/>
    <s v="Sonata"/>
    <n v="13.8"/>
    <x v="1"/>
    <n v="35.200000000000003"/>
    <n v="3"/>
    <n v="0"/>
    <x v="0"/>
    <s v="Sedan"/>
  </r>
  <r>
    <s v="Hyundai"/>
    <s v="Sonata"/>
    <n v="11.8"/>
    <x v="1"/>
    <n v="55.1"/>
    <n v="3"/>
    <n v="0"/>
    <x v="0"/>
    <s v="Sedan"/>
  </r>
  <r>
    <s v="Hyundai"/>
    <s v="Sonata"/>
    <n v="14.9"/>
    <x v="1"/>
    <n v="21.2"/>
    <n v="2"/>
    <n v="0"/>
    <x v="0"/>
    <s v="Sedan"/>
  </r>
  <r>
    <s v="Hyundai"/>
    <s v="Sonata"/>
    <n v="9.5"/>
    <x v="1"/>
    <n v="42.6"/>
    <n v="4"/>
    <n v="0"/>
    <x v="0"/>
    <s v="Sedan"/>
  </r>
  <r>
    <s v="Hyundai"/>
    <s v="Sonata"/>
    <n v="8.9"/>
    <x v="1"/>
    <n v="57.9"/>
    <n v="4"/>
    <n v="0"/>
    <x v="0"/>
    <s v="Sedan"/>
  </r>
  <r>
    <s v="Hyundai"/>
    <s v="Sonata"/>
    <n v="6.9"/>
    <x v="1"/>
    <n v="69.900000000000006"/>
    <n v="4"/>
    <n v="0"/>
    <x v="0"/>
    <s v="Sedan"/>
  </r>
  <r>
    <s v="Hyundai"/>
    <s v="Sonata"/>
    <n v="14.9"/>
    <x v="1"/>
    <n v="11.3"/>
    <n v="2"/>
    <n v="0"/>
    <x v="0"/>
    <s v="Sedan"/>
  </r>
  <r>
    <s v="Hyundai"/>
    <s v="Sonata"/>
    <n v="14.9"/>
    <x v="1"/>
    <n v="20.399999999999999"/>
    <n v="2"/>
    <n v="0"/>
    <x v="0"/>
    <s v="Sedan"/>
  </r>
  <r>
    <s v="Hyundai"/>
    <s v="Sonata"/>
    <n v="12.6"/>
    <x v="1"/>
    <n v="23.2"/>
    <n v="1"/>
    <n v="0"/>
    <x v="0"/>
    <s v="Sedan"/>
  </r>
  <r>
    <s v="Hyundai"/>
    <s v="Tiburon"/>
    <n v="16.899999999999999"/>
    <x v="1"/>
    <n v="1.6"/>
    <n v="1"/>
    <n v="0"/>
    <x v="0"/>
    <s v="SUV"/>
  </r>
  <r>
    <s v="Infiniti"/>
    <s v="FX35"/>
    <n v="19.899999999999999"/>
    <x v="1"/>
    <n v="65.7"/>
    <n v="5"/>
    <n v="0"/>
    <x v="0"/>
    <s v="SUV"/>
  </r>
  <r>
    <s v="Infiniti"/>
    <s v="FX35"/>
    <n v="27.9"/>
    <x v="0"/>
    <n v="33.9"/>
    <n v="4"/>
    <n v="0"/>
    <x v="0"/>
    <s v="SUV"/>
  </r>
  <r>
    <s v="Infiniti"/>
    <s v="FX35"/>
    <n v="31.9"/>
    <x v="0"/>
    <n v="25.4"/>
    <n v="2"/>
    <n v="0"/>
    <x v="0"/>
    <s v="SUV"/>
  </r>
  <r>
    <s v="Infiniti"/>
    <s v="G35"/>
    <n v="27.9"/>
    <x v="0"/>
    <n v="19.899999999999999"/>
    <n v="3"/>
    <n v="0"/>
    <x v="0"/>
    <s v="Sedan"/>
  </r>
  <r>
    <s v="Infiniti"/>
    <s v="G35"/>
    <n v="28.5"/>
    <x v="0"/>
    <n v="21.5"/>
    <n v="3"/>
    <n v="0"/>
    <x v="0"/>
    <s v="Sedan"/>
  </r>
  <r>
    <s v="Infiniti"/>
    <s v="G35"/>
    <n v="26.9"/>
    <x v="0"/>
    <n v="13.6"/>
    <n v="2"/>
    <n v="0"/>
    <x v="0"/>
    <s v="Sedan"/>
  </r>
  <r>
    <s v="Infiniti"/>
    <s v="G35"/>
    <n v="26.9"/>
    <x v="0"/>
    <n v="15.6"/>
    <n v="2"/>
    <n v="0"/>
    <x v="0"/>
    <s v="Sedan"/>
  </r>
  <r>
    <s v="Infiniti"/>
    <s v="G35"/>
    <n v="25.9"/>
    <x v="0"/>
    <n v="19.2"/>
    <n v="2"/>
    <n v="0"/>
    <x v="0"/>
    <s v="Sedan"/>
  </r>
  <r>
    <s v="Infiniti"/>
    <s v="G35"/>
    <n v="25.9"/>
    <x v="0"/>
    <n v="24.4"/>
    <n v="2"/>
    <n v="0"/>
    <x v="0"/>
    <s v="Sedan"/>
  </r>
  <r>
    <s v="Infiniti"/>
    <s v="G35"/>
    <n v="11"/>
    <x v="1"/>
    <n v="91"/>
    <n v="6"/>
    <n v="0"/>
    <x v="0"/>
    <s v="Sedan"/>
  </r>
  <r>
    <s v="Infiniti"/>
    <s v="G35"/>
    <n v="24.9"/>
    <x v="0"/>
    <n v="19.7"/>
    <n v="4"/>
    <n v="0"/>
    <x v="0"/>
    <s v="Sedan"/>
  </r>
  <r>
    <s v="Infiniti"/>
    <s v="G35"/>
    <n v="25.5"/>
    <x v="0"/>
    <n v="29.2"/>
    <n v="4"/>
    <n v="0"/>
    <x v="0"/>
    <s v="Sedan"/>
  </r>
  <r>
    <s v="Infiniti"/>
    <s v="G35"/>
    <n v="23.4"/>
    <x v="0"/>
    <n v="30.9"/>
    <n v="4"/>
    <n v="0"/>
    <x v="0"/>
    <s v="Sedan"/>
  </r>
  <r>
    <s v="Infiniti"/>
    <s v="G35"/>
    <n v="17.899999999999999"/>
    <x v="1"/>
    <n v="44.9"/>
    <n v="4"/>
    <n v="0"/>
    <x v="0"/>
    <s v="Sedan"/>
  </r>
  <r>
    <s v="Infiniti"/>
    <s v="G35"/>
    <n v="20.8"/>
    <x v="1"/>
    <n v="46.6"/>
    <n v="4"/>
    <n v="0"/>
    <x v="0"/>
    <s v="Sedan"/>
  </r>
  <r>
    <s v="Infiniti"/>
    <s v="G35"/>
    <n v="15.9"/>
    <x v="1"/>
    <n v="63.3"/>
    <n v="4"/>
    <n v="0"/>
    <x v="0"/>
    <s v="Sedan"/>
  </r>
  <r>
    <s v="Infiniti"/>
    <s v="G35"/>
    <n v="23.9"/>
    <x v="0"/>
    <n v="14.7"/>
    <n v="3"/>
    <n v="0"/>
    <x v="0"/>
    <s v="Sedan"/>
  </r>
  <r>
    <s v="Infiniti"/>
    <s v="G35"/>
    <n v="25.4"/>
    <x v="0"/>
    <n v="18.8"/>
    <n v="3"/>
    <n v="0"/>
    <x v="0"/>
    <s v="Sedan"/>
  </r>
  <r>
    <s v="Infiniti"/>
    <s v="G35"/>
    <n v="25.9"/>
    <x v="0"/>
    <n v="22.9"/>
    <n v="3"/>
    <n v="0"/>
    <x v="0"/>
    <s v="Sedan"/>
  </r>
  <r>
    <s v="Infiniti"/>
    <s v="G35"/>
    <n v="25"/>
    <x v="0"/>
    <n v="27.5"/>
    <n v="3"/>
    <n v="0"/>
    <x v="0"/>
    <s v="Sedan"/>
  </r>
  <r>
    <s v="Infiniti"/>
    <s v="G35"/>
    <n v="23.9"/>
    <x v="0"/>
    <n v="28.6"/>
    <n v="3"/>
    <n v="0"/>
    <x v="0"/>
    <s v="Sedan"/>
  </r>
  <r>
    <s v="Infiniti"/>
    <s v="G35"/>
    <n v="23.9"/>
    <x v="0"/>
    <n v="29.5"/>
    <n v="3"/>
    <n v="0"/>
    <x v="0"/>
    <s v="Sedan"/>
  </r>
  <r>
    <s v="Infiniti"/>
    <s v="G35"/>
    <n v="27.8"/>
    <x v="0"/>
    <n v="29.6"/>
    <n v="3"/>
    <n v="0"/>
    <x v="0"/>
    <s v="Sedan"/>
  </r>
  <r>
    <s v="Infiniti"/>
    <s v="G35"/>
    <n v="28.9"/>
    <x v="0"/>
    <n v="22.4"/>
    <n v="2"/>
    <n v="0"/>
    <x v="0"/>
    <s v="Sedan"/>
  </r>
  <r>
    <s v="Infiniti"/>
    <s v="G35"/>
    <n v="28.9"/>
    <x v="0"/>
    <n v="24.2"/>
    <n v="2"/>
    <n v="0"/>
    <x v="0"/>
    <s v="Sedan"/>
  </r>
  <r>
    <s v="Infiniti"/>
    <s v="G37"/>
    <n v="34.9"/>
    <x v="0"/>
    <n v="8.3000000000000007"/>
    <n v="1"/>
    <n v="0"/>
    <x v="0"/>
    <s v="Sedan"/>
  </r>
  <r>
    <s v="Infiniti"/>
    <s v="G37"/>
    <n v="32.9"/>
    <x v="0"/>
    <n v="10.7"/>
    <n v="1"/>
    <n v="0"/>
    <x v="0"/>
    <s v="Sedan"/>
  </r>
  <r>
    <s v="Infiniti"/>
    <s v="M35x"/>
    <n v="28.9"/>
    <x v="0"/>
    <n v="35.799999999999997"/>
    <n v="3"/>
    <n v="0"/>
    <x v="0"/>
    <s v="Sedan"/>
  </r>
  <r>
    <s v="Infiniti"/>
    <s v="M35x"/>
    <n v="32.299999999999997"/>
    <x v="0"/>
    <n v="26.6"/>
    <n v="3"/>
    <n v="0"/>
    <x v="0"/>
    <s v="Sedan"/>
  </r>
  <r>
    <s v="Infiniti"/>
    <s v="M35x"/>
    <n v="32.4"/>
    <x v="0"/>
    <n v="35.4"/>
    <n v="3"/>
    <n v="0"/>
    <x v="0"/>
    <s v="Sedan"/>
  </r>
  <r>
    <s v="Infiniti"/>
    <s v="M35x"/>
    <n v="29.9"/>
    <x v="0"/>
    <n v="38"/>
    <n v="3"/>
    <n v="0"/>
    <x v="0"/>
    <s v="Sedan"/>
  </r>
  <r>
    <s v="Infiniti"/>
    <s v="M35x"/>
    <n v="29.9"/>
    <x v="0"/>
    <n v="15"/>
    <n v="2"/>
    <n v="0"/>
    <x v="0"/>
    <s v="Sedan"/>
  </r>
  <r>
    <s v="Infiniti"/>
    <s v="M35x"/>
    <n v="31.9"/>
    <x v="0"/>
    <n v="15.4"/>
    <n v="2"/>
    <n v="0"/>
    <x v="0"/>
    <s v="Sedan"/>
  </r>
  <r>
    <s v="Infiniti"/>
    <s v="M35x"/>
    <n v="29.9"/>
    <x v="0"/>
    <n v="20.6"/>
    <n v="2"/>
    <n v="0"/>
    <x v="0"/>
    <s v="Sedan"/>
  </r>
  <r>
    <s v="Infiniti"/>
    <s v="M35x"/>
    <n v="34.5"/>
    <x v="0"/>
    <n v="9.5"/>
    <n v="1"/>
    <n v="0"/>
    <x v="0"/>
    <s v="Sedan"/>
  </r>
  <r>
    <s v="Isuzu"/>
    <s v="Axiom"/>
    <n v="8.9"/>
    <x v="1"/>
    <n v="60.2"/>
    <n v="6"/>
    <n v="0"/>
    <x v="0"/>
    <s v="SUV"/>
  </r>
  <r>
    <s v="Jaguar"/>
    <s v="xj8"/>
    <n v="20.9"/>
    <x v="1"/>
    <n v="49.9"/>
    <n v="5"/>
    <n v="0"/>
    <x v="0"/>
    <s v="Sedan"/>
  </r>
  <r>
    <s v="Jeep"/>
    <s v="Commdr"/>
    <n v="17.8"/>
    <x v="1"/>
    <n v="27.4"/>
    <n v="2"/>
    <n v="1"/>
    <x v="1"/>
    <s v="SUV"/>
  </r>
  <r>
    <s v="Jeep"/>
    <s v="Commdr"/>
    <n v="16.8"/>
    <x v="1"/>
    <n v="37.5"/>
    <n v="2"/>
    <n v="1"/>
    <x v="1"/>
    <s v="SUV"/>
  </r>
  <r>
    <s v="Jeep"/>
    <s v="Commdr"/>
    <n v="15.7"/>
    <x v="1"/>
    <n v="24.9"/>
    <n v="1"/>
    <n v="1"/>
    <x v="1"/>
    <s v="SUV"/>
  </r>
  <r>
    <s v="Jeep"/>
    <s v="Grand Chr"/>
    <n v="12.9"/>
    <x v="1"/>
    <n v="43.6"/>
    <n v="4"/>
    <n v="1"/>
    <x v="1"/>
    <s v="SUV"/>
  </r>
  <r>
    <s v="Jeep"/>
    <s v="Grand Chr"/>
    <n v="11.9"/>
    <x v="1"/>
    <n v="48.2"/>
    <n v="4"/>
    <n v="1"/>
    <x v="1"/>
    <s v="SUV"/>
  </r>
  <r>
    <s v="Jeep"/>
    <s v="Grand Chr"/>
    <n v="15.4"/>
    <x v="1"/>
    <n v="15"/>
    <n v="3"/>
    <n v="1"/>
    <x v="1"/>
    <s v="SUV"/>
  </r>
  <r>
    <s v="Jeep"/>
    <s v="Grand Chr"/>
    <n v="14.9"/>
    <x v="1"/>
    <n v="23.2"/>
    <n v="3"/>
    <n v="1"/>
    <x v="1"/>
    <s v="SUV"/>
  </r>
  <r>
    <s v="Jeep"/>
    <s v="Grand Chr"/>
    <n v="15.4"/>
    <x v="1"/>
    <n v="43.6"/>
    <n v="2"/>
    <n v="1"/>
    <x v="1"/>
    <s v="SUV"/>
  </r>
  <r>
    <s v="Jeep"/>
    <s v="Grand Chr"/>
    <n v="14.8"/>
    <x v="1"/>
    <n v="55.6"/>
    <n v="2"/>
    <n v="1"/>
    <x v="1"/>
    <s v="SUV"/>
  </r>
  <r>
    <s v="Jeep"/>
    <s v="Grand Chr"/>
    <n v="16.899999999999999"/>
    <x v="1"/>
    <n v="19.8"/>
    <n v="1"/>
    <n v="1"/>
    <x v="1"/>
    <s v="SUV"/>
  </r>
  <r>
    <s v="Jeep"/>
    <s v="Grand Chr"/>
    <n v="15.9"/>
    <x v="1"/>
    <n v="45.9"/>
    <n v="4"/>
    <n v="1"/>
    <x v="1"/>
    <s v="SUV"/>
  </r>
  <r>
    <s v="Jeep"/>
    <s v="Liberty"/>
    <n v="9.9"/>
    <x v="1"/>
    <n v="66.5"/>
    <n v="7"/>
    <n v="1"/>
    <x v="1"/>
    <s v="SUV"/>
  </r>
  <r>
    <s v="Jeep"/>
    <s v="Liberty"/>
    <n v="15.8"/>
    <x v="1"/>
    <n v="33.200000000000003"/>
    <n v="3"/>
    <n v="1"/>
    <x v="1"/>
    <s v="SUV"/>
  </r>
  <r>
    <s v="Jeep"/>
    <s v="Liberty"/>
    <n v="8.9"/>
    <x v="1"/>
    <n v="51.9"/>
    <n v="4"/>
    <n v="1"/>
    <x v="1"/>
    <s v="SUV"/>
  </r>
  <r>
    <s v="Jeep"/>
    <s v="Liberty"/>
    <n v="11.8"/>
    <x v="1"/>
    <n v="55.9"/>
    <n v="4"/>
    <n v="1"/>
    <x v="1"/>
    <s v="SUV"/>
  </r>
  <r>
    <s v="Jeep"/>
    <s v="Liberty"/>
    <n v="11.9"/>
    <x v="1"/>
    <n v="26.6"/>
    <n v="3"/>
    <n v="1"/>
    <x v="1"/>
    <s v="SUV"/>
  </r>
  <r>
    <s v="Jeep"/>
    <s v="Liberty"/>
    <n v="12.9"/>
    <x v="1"/>
    <n v="34.200000000000003"/>
    <n v="3"/>
    <n v="1"/>
    <x v="1"/>
    <s v="SUV"/>
  </r>
  <r>
    <s v="Jeep"/>
    <s v="Liberty"/>
    <n v="13.6"/>
    <x v="1"/>
    <n v="35.1"/>
    <n v="2"/>
    <n v="1"/>
    <x v="1"/>
    <s v="SUV"/>
  </r>
  <r>
    <s v="Jeep"/>
    <s v="Liberty"/>
    <n v="15.9"/>
    <x v="1"/>
    <n v="26.8"/>
    <n v="1"/>
    <n v="1"/>
    <x v="1"/>
    <s v="SUV"/>
  </r>
  <r>
    <s v="Jeep"/>
    <s v="Patriot"/>
    <n v="14.9"/>
    <x v="1"/>
    <n v="27.2"/>
    <n v="2"/>
    <n v="1"/>
    <x v="1"/>
    <s v="SUV"/>
  </r>
  <r>
    <s v="Jeep"/>
    <s v="Wrangler"/>
    <n v="16.899999999999999"/>
    <x v="1"/>
    <n v="48.6"/>
    <n v="4"/>
    <n v="1"/>
    <x v="1"/>
    <s v="SUV"/>
  </r>
  <r>
    <s v="Jeep"/>
    <s v="Wrangler"/>
    <n v="16.899999999999999"/>
    <x v="1"/>
    <n v="4.5"/>
    <n v="3"/>
    <n v="1"/>
    <x v="1"/>
    <s v="SUV"/>
  </r>
  <r>
    <s v="Jeep"/>
    <s v="Wrangler"/>
    <n v="12.9"/>
    <x v="1"/>
    <n v="48.3"/>
    <n v="5"/>
    <n v="1"/>
    <x v="1"/>
    <s v="SUV"/>
  </r>
  <r>
    <s v="Jeep"/>
    <s v="Wrangler"/>
    <n v="13.4"/>
    <x v="1"/>
    <n v="65.5"/>
    <n v="5"/>
    <n v="1"/>
    <x v="1"/>
    <s v="SUV"/>
  </r>
  <r>
    <s v="Jeep"/>
    <s v="Wrangler"/>
    <n v="15.9"/>
    <x v="1"/>
    <n v="25.7"/>
    <n v="2"/>
    <n v="1"/>
    <x v="1"/>
    <s v="SUV"/>
  </r>
  <r>
    <s v="Kia"/>
    <s v="Optima"/>
    <n v="10.9"/>
    <x v="1"/>
    <n v="20.5"/>
    <n v="2"/>
    <n v="0"/>
    <x v="0"/>
    <s v="Sedan"/>
  </r>
  <r>
    <s v="Kia"/>
    <s v="Rondo"/>
    <n v="13.9"/>
    <x v="1"/>
    <n v="12.1"/>
    <n v="1"/>
    <n v="0"/>
    <x v="0"/>
    <s v="Wagon"/>
  </r>
  <r>
    <s v="Kia"/>
    <s v="Sedona"/>
    <n v="9.9"/>
    <x v="1"/>
    <n v="19"/>
    <n v="4"/>
    <n v="0"/>
    <x v="0"/>
    <s v="Minivan"/>
  </r>
  <r>
    <s v="Kia"/>
    <s v="Sorento"/>
    <n v="12.9"/>
    <x v="1"/>
    <n v="29.7"/>
    <n v="3"/>
    <n v="0"/>
    <x v="0"/>
    <s v="SUV"/>
  </r>
  <r>
    <s v="Kia"/>
    <s v="Sorento"/>
    <n v="14.9"/>
    <x v="1"/>
    <n v="20.7"/>
    <n v="1"/>
    <n v="0"/>
    <x v="0"/>
    <s v="SUV"/>
  </r>
  <r>
    <s v="Kia"/>
    <s v="Sportage"/>
    <n v="14.6"/>
    <x v="1"/>
    <n v="21.4"/>
    <n v="1"/>
    <n v="0"/>
    <x v="0"/>
    <s v="SUV"/>
  </r>
  <r>
    <s v="Land Rove"/>
    <s v="Freelander"/>
    <n v="9.9"/>
    <x v="1"/>
    <n v="56.9"/>
    <n v="7"/>
    <n v="0"/>
    <x v="0"/>
    <s v="SUV"/>
  </r>
  <r>
    <s v="Lexus"/>
    <s v="ES300"/>
    <n v="8.9"/>
    <x v="1"/>
    <n v="103.9"/>
    <n v="8"/>
    <n v="0"/>
    <x v="0"/>
    <s v="Sedan"/>
  </r>
  <r>
    <s v="Lexus"/>
    <s v="ES300"/>
    <n v="13.9"/>
    <x v="1"/>
    <n v="61.1"/>
    <n v="7"/>
    <n v="0"/>
    <x v="0"/>
    <s v="Sedan"/>
  </r>
  <r>
    <s v="Lexus"/>
    <s v="ES330"/>
    <n v="24.9"/>
    <x v="0"/>
    <n v="30.7"/>
    <n v="4"/>
    <n v="0"/>
    <x v="0"/>
    <s v="Sedan"/>
  </r>
  <r>
    <s v="Lexus"/>
    <s v="ES330"/>
    <n v="26.5"/>
    <x v="0"/>
    <n v="23.7"/>
    <n v="4"/>
    <n v="0"/>
    <x v="0"/>
    <s v="Sedan"/>
  </r>
  <r>
    <s v="Lexus"/>
    <s v="ES330"/>
    <n v="26.4"/>
    <x v="0"/>
    <n v="37.1"/>
    <n v="4"/>
    <n v="0"/>
    <x v="0"/>
    <s v="Sedan"/>
  </r>
  <r>
    <s v="Lexus"/>
    <s v="ES330"/>
    <n v="21.9"/>
    <x v="1"/>
    <n v="39.299999999999997"/>
    <n v="4"/>
    <n v="0"/>
    <x v="0"/>
    <s v="Sedan"/>
  </r>
  <r>
    <s v="Lexus"/>
    <s v="ES330"/>
    <n v="27.4"/>
    <x v="0"/>
    <n v="41.5"/>
    <n v="4"/>
    <n v="0"/>
    <x v="0"/>
    <s v="Sedan"/>
  </r>
  <r>
    <s v="Lexus"/>
    <s v="ES330"/>
    <n v="28.4"/>
    <x v="0"/>
    <n v="33.299999999999997"/>
    <n v="3"/>
    <n v="0"/>
    <x v="0"/>
    <s v="Sedan"/>
  </r>
  <r>
    <s v="Lexus"/>
    <s v="ES330"/>
    <n v="28.6"/>
    <x v="0"/>
    <n v="35.9"/>
    <n v="3"/>
    <n v="0"/>
    <x v="0"/>
    <s v="Sedan"/>
  </r>
  <r>
    <s v="Lexus"/>
    <s v="GS300"/>
    <n v="19.899999999999999"/>
    <x v="1"/>
    <n v="31.1"/>
    <n v="4"/>
    <n v="0"/>
    <x v="0"/>
    <s v="Sedan"/>
  </r>
  <r>
    <s v="Lexus"/>
    <s v="IS250"/>
    <n v="28.9"/>
    <x v="0"/>
    <n v="25.4"/>
    <n v="3"/>
    <n v="0"/>
    <x v="0"/>
    <s v="Sedan"/>
  </r>
  <r>
    <s v="Lexus"/>
    <s v="IS250"/>
    <n v="26.9"/>
    <x v="0"/>
    <n v="30.3"/>
    <n v="3"/>
    <n v="0"/>
    <x v="0"/>
    <s v="Sedan"/>
  </r>
  <r>
    <s v="Lexus"/>
    <s v="RX300"/>
    <n v="17.899999999999999"/>
    <x v="1"/>
    <n v="27.2"/>
    <n v="8"/>
    <n v="0"/>
    <x v="0"/>
    <s v="SUV"/>
  </r>
  <r>
    <s v="Lexus"/>
    <s v="RX330"/>
    <n v="28.9"/>
    <x v="0"/>
    <n v="31.8"/>
    <n v="4"/>
    <n v="0"/>
    <x v="0"/>
    <s v="SUV"/>
  </r>
  <r>
    <s v="Lexus"/>
    <s v="RX330"/>
    <n v="30.5"/>
    <x v="0"/>
    <n v="29.8"/>
    <n v="3"/>
    <n v="0"/>
    <x v="0"/>
    <s v="SUV"/>
  </r>
  <r>
    <s v="Lexus"/>
    <s v="RX330"/>
    <n v="29.5"/>
    <x v="0"/>
    <n v="38.6"/>
    <n v="3"/>
    <n v="0"/>
    <x v="0"/>
    <s v="SUV"/>
  </r>
  <r>
    <s v="Lexus"/>
    <s v="RX350"/>
    <n v="33.9"/>
    <x v="0"/>
    <n v="10.1"/>
    <n v="2"/>
    <n v="0"/>
    <x v="0"/>
    <s v="SUV"/>
  </r>
  <r>
    <s v="Lexus"/>
    <s v="RX400"/>
    <n v="29.9"/>
    <x v="0"/>
    <n v="27.7"/>
    <n v="3"/>
    <n v="0"/>
    <x v="0"/>
    <s v="SUV"/>
  </r>
  <r>
    <s v="Lexus"/>
    <s v="RX400"/>
    <n v="36.9"/>
    <x v="0"/>
    <n v="33.799999999999997"/>
    <n v="3"/>
    <n v="0"/>
    <x v="0"/>
    <s v="SUV"/>
  </r>
  <r>
    <s v="Lexus"/>
    <s v="RX400"/>
    <n v="35.9"/>
    <x v="0"/>
    <n v="35.299999999999997"/>
    <n v="3"/>
    <n v="0"/>
    <x v="0"/>
    <s v="SUV"/>
  </r>
  <r>
    <s v="Lincoln"/>
    <s v="LS"/>
    <n v="14.9"/>
    <x v="1"/>
    <n v="42.5"/>
    <n v="4"/>
    <n v="1"/>
    <x v="1"/>
    <s v="Sedan"/>
  </r>
  <r>
    <s v="Lincoln"/>
    <s v="Navigator"/>
    <n v="19"/>
    <x v="1"/>
    <n v="80.5"/>
    <n v="5"/>
    <n v="1"/>
    <x v="1"/>
    <s v="SUV"/>
  </r>
  <r>
    <s v="Mazda"/>
    <s v="6"/>
    <n v="14.9"/>
    <x v="1"/>
    <n v="33.200000000000003"/>
    <n v="4"/>
    <n v="0"/>
    <x v="0"/>
    <s v="Sedan"/>
  </r>
  <r>
    <s v="Mazda"/>
    <s v="B3000"/>
    <n v="5.4"/>
    <x v="1"/>
    <n v="125.7"/>
    <n v="9"/>
    <n v="0"/>
    <x v="0"/>
    <s v="PickupT"/>
  </r>
  <r>
    <s v="Mazda"/>
    <s v="CX-7"/>
    <n v="23"/>
    <x v="1"/>
    <n v="23"/>
    <n v="2"/>
    <n v="0"/>
    <x v="0"/>
    <s v="SUV"/>
  </r>
  <r>
    <s v="Mazda"/>
    <s v="CX-7"/>
    <n v="21.7"/>
    <x v="1"/>
    <n v="37.5"/>
    <n v="2"/>
    <n v="0"/>
    <x v="0"/>
    <s v="SUV"/>
  </r>
  <r>
    <s v="Mazda"/>
    <s v="CX-7"/>
    <n v="16.899999999999999"/>
    <x v="1"/>
    <n v="28.2"/>
    <n v="2"/>
    <n v="0"/>
    <x v="0"/>
    <s v="SUV"/>
  </r>
  <r>
    <s v="Mazda"/>
    <s v="MAZDA3"/>
    <n v="11.9"/>
    <x v="1"/>
    <n v="37"/>
    <n v="4"/>
    <n v="0"/>
    <x v="0"/>
    <s v="Sedan"/>
  </r>
  <r>
    <s v="Mazda"/>
    <s v="MAXDA3"/>
    <n v="14.6"/>
    <x v="1"/>
    <n v="11.8"/>
    <n v="1"/>
    <n v="0"/>
    <x v="0"/>
    <s v="Sedan"/>
  </r>
  <r>
    <s v="Mazda"/>
    <s v="MAXDA3"/>
    <n v="14.9"/>
    <x v="1"/>
    <n v="21.3"/>
    <n v="2"/>
    <n v="0"/>
    <x v="0"/>
    <s v="Sedan"/>
  </r>
  <r>
    <s v="Mazda"/>
    <s v="MAZDA3"/>
    <n v="12.9"/>
    <x v="1"/>
    <n v="34.4"/>
    <n v="2"/>
    <n v="0"/>
    <x v="0"/>
    <s v="Sedan"/>
  </r>
  <r>
    <s v="Mazda"/>
    <s v="MAXDA3"/>
    <n v="13.9"/>
    <x v="1"/>
    <n v="18.8"/>
    <n v="1"/>
    <n v="0"/>
    <x v="0"/>
    <s v="Sedan"/>
  </r>
  <r>
    <s v="Mazda"/>
    <s v="MAZDA5"/>
    <n v="16.100000000000001"/>
    <x v="1"/>
    <n v="43.5"/>
    <n v="1"/>
    <n v="0"/>
    <x v="0"/>
    <s v="Sedan"/>
  </r>
  <r>
    <s v="Mazda"/>
    <s v="MAZDA6"/>
    <n v="13.9"/>
    <x v="1"/>
    <n v="38.4"/>
    <n v="2"/>
    <n v="0"/>
    <x v="0"/>
    <s v="Sedan"/>
  </r>
  <r>
    <s v="Mazda"/>
    <s v="MAZDA6"/>
    <n v="12.8"/>
    <x v="1"/>
    <n v="42.4"/>
    <n v="2"/>
    <n v="0"/>
    <x v="0"/>
    <s v="Sedan"/>
  </r>
  <r>
    <s v="Mazda"/>
    <s v="MAZDA6"/>
    <n v="13.9"/>
    <x v="1"/>
    <n v="42.8"/>
    <n v="2"/>
    <n v="0"/>
    <x v="0"/>
    <s v="Sedan"/>
  </r>
  <r>
    <s v="Mazda"/>
    <s v="MAZDA6"/>
    <n v="9"/>
    <x v="1"/>
    <n v="70.2"/>
    <n v="6"/>
    <n v="0"/>
    <x v="0"/>
    <s v="Sedan"/>
  </r>
  <r>
    <s v="Mazda"/>
    <s v="MAZDA6"/>
    <n v="13.9"/>
    <x v="1"/>
    <n v="14.7"/>
    <n v="1"/>
    <n v="0"/>
    <x v="0"/>
    <s v="Sedan"/>
  </r>
  <r>
    <s v="Mazda"/>
    <s v="MAZDA6"/>
    <n v="13.9"/>
    <x v="1"/>
    <n v="26.1"/>
    <n v="3"/>
    <n v="0"/>
    <x v="0"/>
    <s v="Sedan"/>
  </r>
  <r>
    <s v="Mazda"/>
    <s v="MAZDA6"/>
    <n v="14"/>
    <x v="1"/>
    <n v="46"/>
    <n v="3"/>
    <n v="0"/>
    <x v="0"/>
    <s v="Sedan"/>
  </r>
  <r>
    <s v="Mazda"/>
    <s v="MAZDA6"/>
    <n v="12.9"/>
    <x v="1"/>
    <n v="11.6"/>
    <n v="2"/>
    <n v="0"/>
    <x v="0"/>
    <s v="Sedan"/>
  </r>
  <r>
    <s v="Mazda"/>
    <s v="MAZDA6"/>
    <n v="15.9"/>
    <x v="1"/>
    <n v="14.6"/>
    <n v="1"/>
    <n v="0"/>
    <x v="0"/>
    <s v="Sedan"/>
  </r>
  <r>
    <s v="Mazda"/>
    <s v="MAZDA6"/>
    <n v="14.9"/>
    <x v="1"/>
    <n v="15.6"/>
    <n v="1"/>
    <n v="0"/>
    <x v="0"/>
    <s v="Sedan"/>
  </r>
  <r>
    <s v="Mazda"/>
    <s v="MAZDA6"/>
    <n v="13.9"/>
    <x v="1"/>
    <n v="48.7"/>
    <n v="6"/>
    <n v="0"/>
    <x v="0"/>
    <s v="Sedan"/>
  </r>
  <r>
    <s v="Mazda"/>
    <s v="MAZDA6"/>
    <n v="12.9"/>
    <x v="1"/>
    <n v="46.4"/>
    <n v="5"/>
    <n v="0"/>
    <x v="0"/>
    <s v="Sedan"/>
  </r>
  <r>
    <s v="Mazda"/>
    <s v="MAZDA6"/>
    <n v="10.9"/>
    <x v="1"/>
    <n v="50.2"/>
    <n v="5"/>
    <n v="0"/>
    <x v="0"/>
    <s v="Sedan"/>
  </r>
  <r>
    <s v="Mazda"/>
    <s v="MAZDA6"/>
    <n v="13.9"/>
    <x v="1"/>
    <n v="43.7"/>
    <n v="4"/>
    <n v="0"/>
    <x v="0"/>
    <s v="Sedan"/>
  </r>
  <r>
    <s v="Mazda"/>
    <s v="MAZDA6"/>
    <n v="12.9"/>
    <x v="1"/>
    <n v="28.5"/>
    <n v="4"/>
    <n v="0"/>
    <x v="0"/>
    <s v="Sedan"/>
  </r>
  <r>
    <s v="Mazda"/>
    <s v="MAZDA6"/>
    <n v="15.9"/>
    <x v="1"/>
    <n v="20.3"/>
    <n v="3"/>
    <n v="0"/>
    <x v="0"/>
    <s v="Sedan"/>
  </r>
  <r>
    <s v="Mazda"/>
    <s v="MAZDA6"/>
    <n v="11.9"/>
    <x v="1"/>
    <n v="36"/>
    <n v="3"/>
    <n v="0"/>
    <x v="0"/>
    <s v="Sedan"/>
  </r>
  <r>
    <s v="Mazda"/>
    <s v="MAZDA6"/>
    <n v="14.9"/>
    <x v="1"/>
    <n v="42.6"/>
    <n v="3"/>
    <n v="0"/>
    <x v="0"/>
    <s v="Sedan"/>
  </r>
  <r>
    <s v="Mazda"/>
    <s v="SPEED6"/>
    <n v="16.899999999999999"/>
    <x v="1"/>
    <n v="28.4"/>
    <n v="3"/>
    <n v="0"/>
    <x v="0"/>
    <s v="Sedan"/>
  </r>
  <r>
    <s v="Mazda"/>
    <s v="Miata"/>
    <n v="16.899999999999999"/>
    <x v="1"/>
    <n v="20.9"/>
    <n v="3"/>
    <n v="0"/>
    <x v="0"/>
    <s v="Sports Cr"/>
  </r>
  <r>
    <s v="Mazda"/>
    <s v="Miata"/>
    <n v="10.9"/>
    <x v="1"/>
    <n v="51.5"/>
    <n v="5"/>
    <n v="0"/>
    <x v="0"/>
    <s v="Sports Cr"/>
  </r>
  <r>
    <s v="Mazda"/>
    <s v="Miata"/>
    <n v="18.5"/>
    <x v="1"/>
    <n v="13.1"/>
    <n v="3"/>
    <n v="0"/>
    <x v="0"/>
    <s v="Sports Cr"/>
  </r>
  <r>
    <s v="Mazda"/>
    <s v="Miata"/>
    <n v="13.9"/>
    <x v="1"/>
    <n v="26.1"/>
    <n v="3"/>
    <n v="0"/>
    <x v="0"/>
    <s v="Sports Cr"/>
  </r>
  <r>
    <s v="Mazda"/>
    <s v="MPV"/>
    <n v="11.9"/>
    <x v="1"/>
    <n v="43.2"/>
    <n v="5"/>
    <n v="0"/>
    <x v="0"/>
    <s v="Minivan"/>
  </r>
  <r>
    <s v="Mazda"/>
    <s v="MPV"/>
    <n v="10.9"/>
    <x v="1"/>
    <n v="30.3"/>
    <n v="4"/>
    <n v="0"/>
    <x v="0"/>
    <s v="Minivan"/>
  </r>
  <r>
    <s v="Mazda"/>
    <s v="MPV"/>
    <n v="12.8"/>
    <x v="1"/>
    <n v="40.5"/>
    <n v="3"/>
    <n v="0"/>
    <x v="0"/>
    <s v="Minivan"/>
  </r>
  <r>
    <s v="Mazda"/>
    <s v="MPV"/>
    <n v="12.9"/>
    <x v="1"/>
    <n v="52.4"/>
    <n v="3"/>
    <n v="0"/>
    <x v="0"/>
    <s v="Minivan"/>
  </r>
  <r>
    <s v="Mazda"/>
    <s v="RX-8"/>
    <n v="14.5"/>
    <x v="1"/>
    <n v="43.5"/>
    <n v="5"/>
    <n v="0"/>
    <x v="0"/>
    <s v="Coupe"/>
  </r>
  <r>
    <s v="Mazda"/>
    <s v="Tribute"/>
    <n v="8.9"/>
    <x v="1"/>
    <n v="95.8"/>
    <n v="8"/>
    <n v="0"/>
    <x v="0"/>
    <s v="SUV"/>
  </r>
  <r>
    <s v="Mazda"/>
    <s v="Tribute"/>
    <n v="13.9"/>
    <x v="1"/>
    <n v="38.5"/>
    <n v="4"/>
    <n v="0"/>
    <x v="0"/>
    <s v="SUV"/>
  </r>
  <r>
    <s v="Mazda"/>
    <s v="Tribute"/>
    <n v="13.9"/>
    <x v="1"/>
    <n v="48.5"/>
    <n v="3"/>
    <n v="0"/>
    <x v="0"/>
    <s v="SUV"/>
  </r>
  <r>
    <s v="Mazda"/>
    <s v="Tribute"/>
    <n v="15.9"/>
    <x v="1"/>
    <n v="19"/>
    <n v="1"/>
    <n v="0"/>
    <x v="0"/>
    <s v="SUV"/>
  </r>
  <r>
    <s v="MercBenz"/>
    <s v="C"/>
    <n v="25.9"/>
    <x v="0"/>
    <n v="22.2"/>
    <n v="5"/>
    <n v="0"/>
    <x v="0"/>
    <s v="Sedan"/>
  </r>
  <r>
    <s v="MercBenz"/>
    <s v="C"/>
    <n v="20.9"/>
    <x v="1"/>
    <n v="32.4"/>
    <n v="4"/>
    <n v="0"/>
    <x v="0"/>
    <s v="Sedan"/>
  </r>
  <r>
    <s v="MercBenz"/>
    <s v="C"/>
    <n v="32.9"/>
    <x v="0"/>
    <n v="9.1"/>
    <n v="1"/>
    <n v="0"/>
    <x v="0"/>
    <s v="Sedan"/>
  </r>
  <r>
    <s v="MercBenz"/>
    <s v="C"/>
    <n v="30.9"/>
    <x v="0"/>
    <n v="9.4"/>
    <n v="1"/>
    <n v="0"/>
    <x v="0"/>
    <s v="Sedan"/>
  </r>
  <r>
    <s v="MercBenz"/>
    <s v="C"/>
    <n v="30.9"/>
    <x v="0"/>
    <n v="10"/>
    <n v="1"/>
    <n v="0"/>
    <x v="0"/>
    <s v="Sedan"/>
  </r>
  <r>
    <s v="MercBenz"/>
    <s v="C"/>
    <n v="14.9"/>
    <x v="1"/>
    <n v="49.7"/>
    <n v="6"/>
    <n v="0"/>
    <x v="0"/>
    <s v="Sedan"/>
  </r>
  <r>
    <s v="MercBenz"/>
    <s v="C"/>
    <n v="25.9"/>
    <x v="0"/>
    <n v="25"/>
    <n v="4"/>
    <n v="0"/>
    <x v="0"/>
    <s v="Sedan"/>
  </r>
  <r>
    <s v="MercBenz"/>
    <s v="C"/>
    <n v="26.9"/>
    <x v="0"/>
    <n v="26.8"/>
    <n v="3"/>
    <n v="0"/>
    <x v="0"/>
    <s v="Sedan"/>
  </r>
  <r>
    <s v="MercBenz"/>
    <s v="C"/>
    <n v="25.4"/>
    <x v="0"/>
    <n v="26.4"/>
    <n v="4"/>
    <n v="0"/>
    <x v="0"/>
    <s v="Sedan"/>
  </r>
  <r>
    <s v="MercBenz"/>
    <s v="C"/>
    <n v="23.9"/>
    <x v="0"/>
    <n v="32.200000000000003"/>
    <n v="4"/>
    <n v="0"/>
    <x v="0"/>
    <s v="Sedan"/>
  </r>
  <r>
    <s v="MercBenz"/>
    <s v="C"/>
    <n v="25.9"/>
    <x v="0"/>
    <n v="36.200000000000003"/>
    <n v="4"/>
    <n v="0"/>
    <x v="0"/>
    <s v="Sedan"/>
  </r>
  <r>
    <s v="MercBenz"/>
    <s v="C"/>
    <n v="25.9"/>
    <x v="0"/>
    <n v="38"/>
    <n v="4"/>
    <n v="0"/>
    <x v="0"/>
    <s v="Sedan"/>
  </r>
  <r>
    <s v="MercBenz"/>
    <s v="C"/>
    <n v="26.4"/>
    <x v="0"/>
    <n v="22.5"/>
    <n v="3"/>
    <n v="0"/>
    <x v="0"/>
    <s v="Sedan"/>
  </r>
  <r>
    <s v="MercBenz"/>
    <s v="C"/>
    <n v="25.4"/>
    <x v="0"/>
    <n v="26"/>
    <n v="3"/>
    <n v="0"/>
    <x v="0"/>
    <s v="Sedan"/>
  </r>
  <r>
    <s v="MercBenz"/>
    <s v="C"/>
    <n v="25.9"/>
    <x v="0"/>
    <n v="33"/>
    <n v="3"/>
    <n v="0"/>
    <x v="0"/>
    <s v="Sedan"/>
  </r>
  <r>
    <s v="MercBenz"/>
    <s v="C"/>
    <n v="28.4"/>
    <x v="0"/>
    <n v="19.399999999999999"/>
    <n v="2"/>
    <n v="0"/>
    <x v="0"/>
    <s v="Sedan"/>
  </r>
  <r>
    <s v="MercBenz"/>
    <s v="C"/>
    <n v="26.9"/>
    <x v="0"/>
    <n v="27.2"/>
    <n v="2"/>
    <n v="0"/>
    <x v="0"/>
    <s v="Sedan"/>
  </r>
  <r>
    <s v="MercBenz"/>
    <s v="C"/>
    <n v="20.8"/>
    <x v="1"/>
    <n v="49.4"/>
    <n v="3"/>
    <n v="0"/>
    <x v="0"/>
    <s v="Sedan"/>
  </r>
  <r>
    <s v="MercBenz"/>
    <s v="C"/>
    <n v="17.899999999999999"/>
    <x v="1"/>
    <n v="63.5"/>
    <n v="7"/>
    <n v="0"/>
    <x v="0"/>
    <s v="Sedan"/>
  </r>
  <r>
    <s v="MercBenz"/>
    <s v="C"/>
    <n v="21.9"/>
    <x v="1"/>
    <n v="21.5"/>
    <n v="4"/>
    <n v="0"/>
    <x v="0"/>
    <s v="Sedan"/>
  </r>
  <r>
    <s v="MercBenz"/>
    <s v="CLK320"/>
    <n v="23.4"/>
    <x v="0"/>
    <n v="16.899999999999999"/>
    <n v="4"/>
    <n v="0"/>
    <x v="0"/>
    <s v="Coupe"/>
  </r>
  <r>
    <s v="MercBenz"/>
    <s v="CLK320"/>
    <n v="27.9"/>
    <x v="0"/>
    <n v="38.6"/>
    <n v="4"/>
    <n v="0"/>
    <x v="0"/>
    <s v="Coupe"/>
  </r>
  <r>
    <s v="MercBenz"/>
    <s v="CLK-C"/>
    <n v="30.5"/>
    <x v="0"/>
    <n v="35.700000000000003"/>
    <n v="5"/>
    <n v="0"/>
    <x v="0"/>
    <s v="Coupe"/>
  </r>
  <r>
    <s v="MercBenz"/>
    <s v="CLK-C"/>
    <n v="38.5"/>
    <x v="0"/>
    <n v="16.3"/>
    <n v="3"/>
    <n v="0"/>
    <x v="0"/>
    <s v="Coupe"/>
  </r>
  <r>
    <s v="MercBenz"/>
    <s v="CLS-C"/>
    <n v="50.9"/>
    <x v="2"/>
    <n v="22.5"/>
    <n v="3"/>
    <n v="0"/>
    <x v="0"/>
    <s v="Sedan"/>
  </r>
  <r>
    <s v="MercBenz"/>
    <s v="CLS-C"/>
    <n v="49.9"/>
    <x v="2"/>
    <n v="31.2"/>
    <n v="3"/>
    <n v="0"/>
    <x v="0"/>
    <s v="Sedan"/>
  </r>
  <r>
    <s v="MercBenz"/>
    <s v="CLS-C"/>
    <n v="51.9"/>
    <x v="2"/>
    <n v="34.6"/>
    <n v="3"/>
    <n v="0"/>
    <x v="0"/>
    <s v="Sedan"/>
  </r>
  <r>
    <s v="MercBenz"/>
    <s v="E"/>
    <n v="22.9"/>
    <x v="1"/>
    <n v="45.5"/>
    <n v="4"/>
    <n v="0"/>
    <x v="0"/>
    <s v="Sedan"/>
  </r>
  <r>
    <s v="MercBenz"/>
    <s v="E"/>
    <n v="26.9"/>
    <x v="0"/>
    <n v="47.1"/>
    <n v="4"/>
    <n v="0"/>
    <x v="0"/>
    <s v="Sedan"/>
  </r>
  <r>
    <s v="MercBenz"/>
    <s v="E"/>
    <n v="41.9"/>
    <x v="0"/>
    <n v="22.3"/>
    <n v="3"/>
    <n v="0"/>
    <x v="0"/>
    <s v="Sedan"/>
  </r>
  <r>
    <s v="MercBenz"/>
    <s v="E"/>
    <n v="41.5"/>
    <x v="0"/>
    <n v="25"/>
    <n v="3"/>
    <n v="0"/>
    <x v="0"/>
    <s v="Sedan"/>
  </r>
  <r>
    <s v="MercBenz"/>
    <s v="E"/>
    <n v="41.5"/>
    <x v="0"/>
    <n v="26.2"/>
    <n v="3"/>
    <n v="0"/>
    <x v="0"/>
    <s v="Sedan"/>
  </r>
  <r>
    <s v="MercBenz"/>
    <s v="E"/>
    <n v="41.5"/>
    <x v="0"/>
    <n v="30"/>
    <n v="3"/>
    <n v="0"/>
    <x v="0"/>
    <s v="Sedan"/>
  </r>
  <r>
    <s v="MercBenz"/>
    <s v="E"/>
    <n v="35.9"/>
    <x v="0"/>
    <n v="20.3"/>
    <n v="2"/>
    <n v="0"/>
    <x v="0"/>
    <s v="Sedan"/>
  </r>
  <r>
    <s v="MercBenz"/>
    <s v="E"/>
    <n v="37.9"/>
    <x v="0"/>
    <n v="20.9"/>
    <n v="3"/>
    <n v="0"/>
    <x v="0"/>
    <s v="Sedan"/>
  </r>
  <r>
    <s v="MercBenz"/>
    <s v="E"/>
    <n v="35.9"/>
    <x v="0"/>
    <n v="22.3"/>
    <n v="3"/>
    <n v="0"/>
    <x v="0"/>
    <s v="Sedan"/>
  </r>
  <r>
    <s v="MercBenz"/>
    <s v="E"/>
    <n v="37.9"/>
    <x v="0"/>
    <n v="22.5"/>
    <n v="3"/>
    <n v="0"/>
    <x v="0"/>
    <s v="Sedan"/>
  </r>
  <r>
    <s v="MercBenz"/>
    <s v="E"/>
    <n v="38.5"/>
    <x v="0"/>
    <n v="24.7"/>
    <n v="3"/>
    <n v="0"/>
    <x v="0"/>
    <s v="Sedan"/>
  </r>
  <r>
    <s v="MercBenz"/>
    <s v="E"/>
    <n v="36.9"/>
    <x v="0"/>
    <n v="28.3"/>
    <n v="3"/>
    <n v="0"/>
    <x v="0"/>
    <s v="Sedan"/>
  </r>
  <r>
    <s v="MercBenz"/>
    <s v="E"/>
    <n v="36.9"/>
    <x v="0"/>
    <n v="31.4"/>
    <n v="3"/>
    <n v="0"/>
    <x v="0"/>
    <s v="Sedan"/>
  </r>
  <r>
    <s v="MercBenz"/>
    <s v="E"/>
    <n v="37.9"/>
    <x v="0"/>
    <n v="33.5"/>
    <n v="3"/>
    <n v="0"/>
    <x v="0"/>
    <s v="Sedan"/>
  </r>
  <r>
    <s v="MercBenz"/>
    <s v="E"/>
    <n v="25.9"/>
    <x v="0"/>
    <n v="44.4"/>
    <n v="3"/>
    <n v="0"/>
    <x v="0"/>
    <s v="Sedan"/>
  </r>
  <r>
    <s v="MercBenz"/>
    <s v="E"/>
    <n v="41.9"/>
    <x v="0"/>
    <n v="10.3"/>
    <n v="2"/>
    <n v="0"/>
    <x v="0"/>
    <s v="Sedan"/>
  </r>
  <r>
    <s v="MercBenz"/>
    <s v="E"/>
    <n v="46.9"/>
    <x v="2"/>
    <n v="10.5"/>
    <n v="1"/>
    <n v="0"/>
    <x v="0"/>
    <s v="Sedan"/>
  </r>
  <r>
    <s v="MercBenz"/>
    <s v="E"/>
    <n v="46.9"/>
    <x v="2"/>
    <n v="11"/>
    <n v="1"/>
    <n v="0"/>
    <x v="0"/>
    <s v="Sedan"/>
  </r>
  <r>
    <s v="MercBenz"/>
    <s v="E"/>
    <n v="46.9"/>
    <x v="2"/>
    <n v="11.1"/>
    <n v="1"/>
    <n v="0"/>
    <x v="0"/>
    <s v="Sedan"/>
  </r>
  <r>
    <s v="MercBenz"/>
    <s v="E"/>
    <n v="46.9"/>
    <x v="2"/>
    <n v="13.6"/>
    <n v="1"/>
    <n v="0"/>
    <x v="0"/>
    <s v="Sedan"/>
  </r>
  <r>
    <s v="MercBenz"/>
    <s v="G"/>
    <n v="69.8"/>
    <x v="2"/>
    <n v="26.3"/>
    <n v="2"/>
    <n v="0"/>
    <x v="0"/>
    <s v="Wagon"/>
  </r>
  <r>
    <s v="MercBenz"/>
    <s v="G"/>
    <n v="67.900000000000006"/>
    <x v="2"/>
    <n v="18"/>
    <n v="4"/>
    <n v="0"/>
    <x v="0"/>
    <s v="Wagon"/>
  </r>
  <r>
    <s v="MercBenz"/>
    <s v="GL"/>
    <n v="53.9"/>
    <x v="2"/>
    <n v="12.3"/>
    <n v="2"/>
    <n v="0"/>
    <x v="0"/>
    <s v="SUV"/>
  </r>
  <r>
    <s v="MercBenz"/>
    <s v="M"/>
    <n v="34.9"/>
    <x v="0"/>
    <n v="26.7"/>
    <n v="3"/>
    <n v="0"/>
    <x v="0"/>
    <s v="SUV"/>
  </r>
  <r>
    <s v="MercBenz"/>
    <s v="M"/>
    <n v="36.9"/>
    <x v="0"/>
    <n v="29.1"/>
    <n v="3"/>
    <n v="0"/>
    <x v="0"/>
    <s v="SUV"/>
  </r>
  <r>
    <s v="MercBenz"/>
    <s v="M"/>
    <n v="37.9"/>
    <x v="0"/>
    <n v="31.7"/>
    <n v="3"/>
    <n v="0"/>
    <x v="0"/>
    <s v="SUV"/>
  </r>
  <r>
    <s v="MercBenz"/>
    <s v="M"/>
    <n v="35.9"/>
    <x v="0"/>
    <n v="38.9"/>
    <n v="3"/>
    <n v="0"/>
    <x v="0"/>
    <s v="SUV"/>
  </r>
  <r>
    <s v="MercBenz"/>
    <s v="M"/>
    <n v="38.9"/>
    <x v="0"/>
    <n v="9.6999999999999993"/>
    <n v="1"/>
    <n v="0"/>
    <x v="0"/>
    <s v="SUV"/>
  </r>
  <r>
    <s v="MercBenz"/>
    <s v="M"/>
    <n v="38.9"/>
    <x v="0"/>
    <n v="10.5"/>
    <n v="1"/>
    <n v="0"/>
    <x v="0"/>
    <s v="SUV"/>
  </r>
  <r>
    <s v="MercBenz"/>
    <s v="M"/>
    <n v="38.9"/>
    <x v="0"/>
    <n v="10.9"/>
    <n v="1"/>
    <n v="0"/>
    <x v="0"/>
    <s v="SUV"/>
  </r>
  <r>
    <s v="MercBenz"/>
    <s v="M"/>
    <n v="36.9"/>
    <x v="0"/>
    <n v="22.3"/>
    <n v="3"/>
    <n v="0"/>
    <x v="0"/>
    <s v="SUV"/>
  </r>
  <r>
    <s v="MercBenz"/>
    <s v="R"/>
    <n v="26.8"/>
    <x v="0"/>
    <n v="16.3"/>
    <n v="3"/>
    <n v="0"/>
    <x v="0"/>
    <s v="SUV"/>
  </r>
  <r>
    <s v="MercBenz"/>
    <s v="R"/>
    <n v="34.9"/>
    <x v="0"/>
    <n v="23.3"/>
    <n v="3"/>
    <n v="0"/>
    <x v="0"/>
    <s v="SUV"/>
  </r>
  <r>
    <s v="MercBenz"/>
    <s v="R"/>
    <n v="44.9"/>
    <x v="0"/>
    <n v="3.8"/>
    <n v="1"/>
    <n v="0"/>
    <x v="0"/>
    <s v="SUV"/>
  </r>
  <r>
    <s v="MercBenz"/>
    <s v="S"/>
    <n v="36.9"/>
    <x v="0"/>
    <n v="37.1"/>
    <n v="5"/>
    <n v="0"/>
    <x v="0"/>
    <s v="Sedan"/>
  </r>
  <r>
    <s v="MercBenz"/>
    <s v="S"/>
    <n v="41.9"/>
    <x v="0"/>
    <n v="35.799999999999997"/>
    <n v="3"/>
    <n v="0"/>
    <x v="0"/>
    <s v="Sedan"/>
  </r>
  <r>
    <s v="MercBenz"/>
    <s v="S"/>
    <n v="55.9"/>
    <x v="2"/>
    <n v="29.1"/>
    <n v="3"/>
    <n v="0"/>
    <x v="0"/>
    <s v="Sedan"/>
  </r>
  <r>
    <s v="MercBenz"/>
    <s v="S"/>
    <n v="63.9"/>
    <x v="2"/>
    <n v="33.5"/>
    <n v="2"/>
    <n v="0"/>
    <x v="0"/>
    <s v="Sedan"/>
  </r>
  <r>
    <s v="MercBenz"/>
    <s v="S"/>
    <n v="64.900000000000006"/>
    <x v="2"/>
    <n v="36.1"/>
    <n v="2"/>
    <n v="0"/>
    <x v="0"/>
    <s v="Sedan"/>
  </r>
  <r>
    <s v="MercBenz"/>
    <s v="SL55K"/>
    <n v="49.9"/>
    <x v="2"/>
    <n v="37.6"/>
    <n v="5"/>
    <n v="0"/>
    <x v="0"/>
    <s v="Sports Cr"/>
  </r>
  <r>
    <s v="MercBenz"/>
    <s v="SL"/>
    <n v="49.9"/>
    <x v="2"/>
    <n v="16"/>
    <n v="5"/>
    <n v="0"/>
    <x v="0"/>
    <s v="Coupe"/>
  </r>
  <r>
    <s v="MercBenz"/>
    <s v="SL"/>
    <n v="65.900000000000006"/>
    <x v="2"/>
    <n v="10.199999999999999"/>
    <n v="3"/>
    <n v="0"/>
    <x v="0"/>
    <s v="Coupe"/>
  </r>
  <r>
    <s v="MercBenz"/>
    <s v="SL"/>
    <n v="55.9"/>
    <x v="2"/>
    <n v="34.5"/>
    <n v="3"/>
    <n v="0"/>
    <x v="0"/>
    <s v="Coupe"/>
  </r>
  <r>
    <s v="MercBenz"/>
    <s v="SL"/>
    <n v="61.9"/>
    <x v="2"/>
    <n v="35.299999999999997"/>
    <n v="2"/>
    <n v="0"/>
    <x v="0"/>
    <s v="Coupe"/>
  </r>
  <r>
    <s v="MercBenz"/>
    <s v="SLK"/>
    <n v="39"/>
    <x v="0"/>
    <n v="18.100000000000001"/>
    <n v="3"/>
    <n v="0"/>
    <x v="0"/>
    <s v="Coupe"/>
  </r>
  <r>
    <s v="Mercury"/>
    <s v="Montego"/>
    <n v="14.9"/>
    <x v="1"/>
    <n v="28.9"/>
    <n v="3"/>
    <n v="1"/>
    <x v="1"/>
    <s v="Sedan"/>
  </r>
  <r>
    <s v="Mercury"/>
    <s v="Mountainr"/>
    <n v="12.9"/>
    <x v="1"/>
    <n v="49.3"/>
    <n v="4"/>
    <n v="1"/>
    <x v="1"/>
    <s v="SUV"/>
  </r>
  <r>
    <s v="Mercury"/>
    <s v="Mountainr"/>
    <n v="12.9"/>
    <x v="1"/>
    <n v="47.6"/>
    <n v="4"/>
    <n v="1"/>
    <x v="1"/>
    <s v="SUV"/>
  </r>
  <r>
    <s v="Mercury"/>
    <s v="Mountainr"/>
    <n v="17.8"/>
    <x v="1"/>
    <n v="32"/>
    <n v="3"/>
    <n v="1"/>
    <x v="1"/>
    <s v="SUV"/>
  </r>
  <r>
    <s v="MiniCoo"/>
    <s v="Cooper"/>
    <n v="19.899999999999999"/>
    <x v="1"/>
    <n v="17.5"/>
    <n v="3"/>
    <n v="0"/>
    <x v="0"/>
    <s v="Coupe"/>
  </r>
  <r>
    <s v="MiniCoo"/>
    <s v="S"/>
    <n v="16.2"/>
    <x v="1"/>
    <n v="30.5"/>
    <n v="5"/>
    <n v="0"/>
    <x v="0"/>
    <s v="Coupe"/>
  </r>
  <r>
    <s v="Mitsubishi"/>
    <s v="Eclipse"/>
    <n v="13.8"/>
    <x v="1"/>
    <n v="29.4"/>
    <n v="2"/>
    <n v="0"/>
    <x v="0"/>
    <s v="Sports Cr"/>
  </r>
  <r>
    <s v="Mitsubishi"/>
    <s v="Eclipse"/>
    <n v="14.9"/>
    <x v="1"/>
    <n v="39.200000000000003"/>
    <n v="2"/>
    <n v="0"/>
    <x v="0"/>
    <s v="Sports Cr"/>
  </r>
  <r>
    <s v="Mitsubishi"/>
    <s v="Eclipse"/>
    <n v="14"/>
    <x v="1"/>
    <n v="4.4000000000000004"/>
    <n v="3"/>
    <n v="0"/>
    <x v="0"/>
    <s v="Sports Cr"/>
  </r>
  <r>
    <s v="Mitsubishi"/>
    <s v="Eclipse"/>
    <n v="15.9"/>
    <x v="1"/>
    <n v="23.5"/>
    <n v="2"/>
    <n v="0"/>
    <x v="0"/>
    <s v="Sports Cr"/>
  </r>
  <r>
    <s v="Mitsubishi"/>
    <s v="Galant"/>
    <n v="13.4"/>
    <x v="1"/>
    <n v="43.3"/>
    <n v="2"/>
    <n v="0"/>
    <x v="0"/>
    <s v="Sedan"/>
  </r>
  <r>
    <s v="Mitsubishi"/>
    <s v="Galant"/>
    <n v="13.9"/>
    <x v="1"/>
    <n v="26"/>
    <n v="1"/>
    <n v="0"/>
    <x v="0"/>
    <s v="Sedan"/>
  </r>
  <r>
    <s v="Mitsubishi"/>
    <s v="Galant"/>
    <n v="13.8"/>
    <x v="1"/>
    <n v="28.3"/>
    <n v="2"/>
    <n v="0"/>
    <x v="0"/>
    <s v="Sedan"/>
  </r>
  <r>
    <s v="Mitsubishi"/>
    <s v="Galant"/>
    <n v="9.9"/>
    <x v="1"/>
    <n v="53.1"/>
    <n v="3"/>
    <n v="0"/>
    <x v="0"/>
    <s v="Sedan"/>
  </r>
  <r>
    <s v="Mitsubishi"/>
    <s v="Lancer"/>
    <n v="9.9"/>
    <x v="1"/>
    <n v="38.700000000000003"/>
    <n v="3"/>
    <n v="0"/>
    <x v="0"/>
    <s v="Sedan"/>
  </r>
  <r>
    <s v="Mitsubishi"/>
    <s v="Lancer"/>
    <n v="9.8000000000000007"/>
    <x v="1"/>
    <n v="38.799999999999997"/>
    <n v="3"/>
    <n v="0"/>
    <x v="0"/>
    <s v="Sedan"/>
  </r>
  <r>
    <s v="Mitsubishi"/>
    <s v="Lancer"/>
    <n v="9.6999999999999993"/>
    <x v="1"/>
    <n v="39.4"/>
    <n v="3"/>
    <n v="0"/>
    <x v="0"/>
    <s v="Sedan"/>
  </r>
  <r>
    <s v="Mitsubishi"/>
    <s v="Lancer"/>
    <n v="10.9"/>
    <x v="1"/>
    <n v="42.7"/>
    <n v="3"/>
    <n v="0"/>
    <x v="0"/>
    <s v="Sedan"/>
  </r>
  <r>
    <s v="Mitsubishi"/>
    <s v="Lancer"/>
    <n v="16.8"/>
    <x v="1"/>
    <n v="19"/>
    <n v="1"/>
    <n v="0"/>
    <x v="0"/>
    <s v="Sedan"/>
  </r>
  <r>
    <s v="Mitsubishi"/>
    <s v="Evolution"/>
    <n v="25.4"/>
    <x v="0"/>
    <n v="39.4"/>
    <n v="3"/>
    <n v="0"/>
    <x v="0"/>
    <s v="Sedan"/>
  </r>
  <r>
    <s v="Mitsubishi"/>
    <s v="Montero"/>
    <n v="11.5"/>
    <x v="1"/>
    <n v="78.599999999999994"/>
    <n v="7"/>
    <n v="0"/>
    <x v="0"/>
    <s v="SUV"/>
  </r>
  <r>
    <s v="Nissan"/>
    <s v="Altima"/>
    <n v="15.8"/>
    <x v="1"/>
    <n v="21.9"/>
    <n v="3"/>
    <n v="0"/>
    <x v="0"/>
    <s v="Sedan"/>
  </r>
  <r>
    <s v="Nissan"/>
    <s v="Altima"/>
    <n v="13.9"/>
    <x v="1"/>
    <n v="58"/>
    <n v="3"/>
    <n v="0"/>
    <x v="0"/>
    <s v="Sedan"/>
  </r>
  <r>
    <s v="Nissan"/>
    <s v="Altima"/>
    <n v="17.899999999999999"/>
    <x v="1"/>
    <n v="14.6"/>
    <n v="1"/>
    <n v="0"/>
    <x v="0"/>
    <s v="Sedan"/>
  </r>
  <r>
    <s v="Nissan"/>
    <s v="Altima"/>
    <n v="9"/>
    <x v="1"/>
    <n v="87.3"/>
    <n v="7"/>
    <n v="0"/>
    <x v="0"/>
    <s v="Sedan"/>
  </r>
  <r>
    <s v="Nissan"/>
    <s v="Altima"/>
    <n v="11"/>
    <x v="1"/>
    <n v="56"/>
    <n v="6"/>
    <n v="0"/>
    <x v="0"/>
    <s v="Sedan"/>
  </r>
  <r>
    <s v="Nissan"/>
    <s v="Altima"/>
    <n v="9"/>
    <x v="1"/>
    <n v="96.6"/>
    <n v="5"/>
    <n v="0"/>
    <x v="0"/>
    <s v="Sedan"/>
  </r>
  <r>
    <s v="Nissan"/>
    <s v="Altima"/>
    <n v="14.8"/>
    <x v="1"/>
    <n v="15.7"/>
    <n v="4"/>
    <n v="0"/>
    <x v="0"/>
    <s v="Sedan"/>
  </r>
  <r>
    <s v="Nissan"/>
    <s v="Altima"/>
    <n v="14"/>
    <x v="1"/>
    <n v="21"/>
    <n v="4"/>
    <n v="0"/>
    <x v="0"/>
    <s v="Sedan"/>
  </r>
  <r>
    <s v="Nissan"/>
    <s v="Altima"/>
    <n v="11.9"/>
    <x v="1"/>
    <n v="50.2"/>
    <n v="4"/>
    <n v="0"/>
    <x v="0"/>
    <s v="Sedan"/>
  </r>
  <r>
    <s v="Nissan"/>
    <s v="Altima"/>
    <n v="11.9"/>
    <x v="1"/>
    <n v="62"/>
    <n v="4"/>
    <n v="0"/>
    <x v="0"/>
    <s v="Sedan"/>
  </r>
  <r>
    <s v="Nissan"/>
    <s v="Altima"/>
    <n v="8.9"/>
    <x v="1"/>
    <n v="89.8"/>
    <n v="4"/>
    <n v="0"/>
    <x v="0"/>
    <s v="Sedan"/>
  </r>
  <r>
    <s v="Nissan"/>
    <s v="Altima"/>
    <n v="15.9"/>
    <x v="1"/>
    <n v="9.8000000000000007"/>
    <n v="3"/>
    <n v="0"/>
    <x v="0"/>
    <s v="Sedan"/>
  </r>
  <r>
    <s v="Nissan"/>
    <s v="Altima"/>
    <n v="14.5"/>
    <x v="1"/>
    <n v="25"/>
    <n v="3"/>
    <n v="0"/>
    <x v="0"/>
    <s v="Sedan"/>
  </r>
  <r>
    <s v="Nissan"/>
    <s v="Altima"/>
    <n v="17.899999999999999"/>
    <x v="1"/>
    <n v="27.5"/>
    <n v="3"/>
    <n v="0"/>
    <x v="0"/>
    <s v="Sedan"/>
  </r>
  <r>
    <s v="Nissan"/>
    <s v="Altima"/>
    <n v="17"/>
    <x v="1"/>
    <n v="32.6"/>
    <n v="3"/>
    <n v="0"/>
    <x v="0"/>
    <s v="Sedan"/>
  </r>
  <r>
    <s v="Nissan"/>
    <s v="Altima"/>
    <n v="15"/>
    <x v="1"/>
    <n v="38.4"/>
    <n v="3"/>
    <n v="0"/>
    <x v="0"/>
    <s v="Sedan"/>
  </r>
  <r>
    <s v="Nissan"/>
    <s v="Altima"/>
    <n v="13.9"/>
    <x v="1"/>
    <n v="45.3"/>
    <n v="3"/>
    <n v="0"/>
    <x v="0"/>
    <s v="Sedan"/>
  </r>
  <r>
    <s v="Nissan"/>
    <s v="Altima"/>
    <n v="17.899999999999999"/>
    <x v="1"/>
    <n v="26.5"/>
    <n v="2"/>
    <n v="0"/>
    <x v="0"/>
    <s v="Sedan"/>
  </r>
  <r>
    <s v="Nissan"/>
    <s v="Altima"/>
    <n v="19"/>
    <x v="1"/>
    <n v="28.7"/>
    <n v="2"/>
    <n v="0"/>
    <x v="0"/>
    <s v="Sedan"/>
  </r>
  <r>
    <s v="Nissan"/>
    <s v="Altima"/>
    <n v="18.899999999999999"/>
    <x v="1"/>
    <n v="31.1"/>
    <n v="2"/>
    <n v="0"/>
    <x v="0"/>
    <s v="Sedan"/>
  </r>
  <r>
    <s v="Nissan"/>
    <s v="Altima"/>
    <n v="18.899999999999999"/>
    <x v="1"/>
    <n v="34.6"/>
    <n v="2"/>
    <n v="0"/>
    <x v="0"/>
    <s v="Sedan"/>
  </r>
  <r>
    <s v="Nissan"/>
    <s v="Altima"/>
    <n v="19"/>
    <x v="1"/>
    <n v="17.600000000000001"/>
    <n v="1"/>
    <n v="0"/>
    <x v="0"/>
    <s v="Sedan"/>
  </r>
  <r>
    <s v="Nissan"/>
    <s v="Altima"/>
    <n v="19.899999999999999"/>
    <x v="1"/>
    <n v="20.3"/>
    <n v="1"/>
    <n v="0"/>
    <x v="0"/>
    <s v="Sedan"/>
  </r>
  <r>
    <s v="Nissan"/>
    <s v="Altima"/>
    <n v="19.899999999999999"/>
    <x v="1"/>
    <n v="22.8"/>
    <n v="1"/>
    <n v="0"/>
    <x v="0"/>
    <s v="Sedan"/>
  </r>
  <r>
    <s v="Nissan"/>
    <s v="Altima"/>
    <n v="20"/>
    <x v="1"/>
    <n v="23.7"/>
    <n v="1"/>
    <n v="0"/>
    <x v="0"/>
    <s v="Sedan"/>
  </r>
  <r>
    <s v="Nissan"/>
    <s v="Altima"/>
    <n v="8.6999999999999993"/>
    <x v="1"/>
    <n v="55"/>
    <n v="6"/>
    <n v="0"/>
    <x v="0"/>
    <s v="Sedan"/>
  </r>
  <r>
    <s v="Nissan"/>
    <s v="Altima"/>
    <n v="20.9"/>
    <x v="1"/>
    <n v="26.1"/>
    <n v="3"/>
    <n v="0"/>
    <x v="0"/>
    <s v="Sedan"/>
  </r>
  <r>
    <s v="Nissan"/>
    <s v="Altima"/>
    <n v="16"/>
    <x v="1"/>
    <n v="65"/>
    <n v="2"/>
    <n v="0"/>
    <x v="0"/>
    <s v="Sedan"/>
  </r>
  <r>
    <s v="Nissan"/>
    <s v="Frontier"/>
    <n v="17.899999999999999"/>
    <x v="1"/>
    <n v="15.3"/>
    <n v="3"/>
    <n v="0"/>
    <x v="0"/>
    <s v="PickupT"/>
  </r>
  <r>
    <s v="Nissan"/>
    <s v="Maxima"/>
    <n v="6.9"/>
    <x v="1"/>
    <n v="99"/>
    <n v="8"/>
    <n v="0"/>
    <x v="0"/>
    <s v="Sedan"/>
  </r>
  <r>
    <s v="Nissan"/>
    <s v="Maxima"/>
    <n v="10.5"/>
    <x v="1"/>
    <n v="59.8"/>
    <n v="7"/>
    <n v="0"/>
    <x v="0"/>
    <s v="Sedan"/>
  </r>
  <r>
    <s v="Nissan"/>
    <s v="Maxima"/>
    <n v="11.3"/>
    <x v="1"/>
    <n v="80.400000000000006"/>
    <n v="5"/>
    <n v="0"/>
    <x v="0"/>
    <s v="Sedan"/>
  </r>
  <r>
    <s v="Nissan"/>
    <s v="Maxima"/>
    <n v="18"/>
    <x v="1"/>
    <n v="39.200000000000003"/>
    <n v="4"/>
    <n v="0"/>
    <x v="0"/>
    <s v="Sedan"/>
  </r>
  <r>
    <s v="Nissan"/>
    <s v="Maxima"/>
    <n v="17"/>
    <x v="1"/>
    <n v="55.4"/>
    <n v="4"/>
    <n v="0"/>
    <x v="0"/>
    <s v="Sedan"/>
  </r>
  <r>
    <s v="Nissan"/>
    <s v="Maxima"/>
    <n v="22.9"/>
    <x v="1"/>
    <n v="33.9"/>
    <n v="2"/>
    <n v="0"/>
    <x v="0"/>
    <s v="Sedan"/>
  </r>
  <r>
    <s v="Nissan"/>
    <s v="Maxima"/>
    <n v="18.5"/>
    <x v="1"/>
    <n v="21.4"/>
    <n v="1"/>
    <n v="0"/>
    <x v="0"/>
    <s v="Sedan"/>
  </r>
  <r>
    <s v="Nissan"/>
    <s v="Maxima"/>
    <n v="21"/>
    <x v="1"/>
    <n v="46"/>
    <n v="4"/>
    <n v="0"/>
    <x v="0"/>
    <s v="Sedan"/>
  </r>
  <r>
    <s v="Nissan"/>
    <s v="Murano"/>
    <n v="21.4"/>
    <x v="1"/>
    <n v="5.6"/>
    <n v="2"/>
    <n v="0"/>
    <x v="0"/>
    <s v="SUV"/>
  </r>
  <r>
    <s v="Nissan"/>
    <s v="Murano"/>
    <n v="19"/>
    <x v="1"/>
    <n v="56.3"/>
    <n v="5"/>
    <n v="0"/>
    <x v="0"/>
    <s v="SUV"/>
  </r>
  <r>
    <s v="Nissan"/>
    <s v="Pathfinder"/>
    <n v="15.5"/>
    <x v="1"/>
    <n v="35.6"/>
    <n v="4"/>
    <n v="0"/>
    <x v="0"/>
    <s v="SUV"/>
  </r>
  <r>
    <s v="Nissan"/>
    <s v="Pathfinder"/>
    <n v="18.899999999999999"/>
    <x v="1"/>
    <n v="21.1"/>
    <n v="1"/>
    <n v="0"/>
    <x v="0"/>
    <s v="SUV"/>
  </r>
  <r>
    <s v="Nissan"/>
    <s v="Pathfinder"/>
    <n v="18"/>
    <x v="1"/>
    <n v="24"/>
    <n v="1"/>
    <n v="0"/>
    <x v="0"/>
    <s v="SUV"/>
  </r>
  <r>
    <s v="Nissan"/>
    <s v="Pathfinder"/>
    <n v="11.4"/>
    <x v="1"/>
    <n v="66.2"/>
    <n v="7"/>
    <n v="0"/>
    <x v="0"/>
    <s v="SUV"/>
  </r>
  <r>
    <s v="Nissan"/>
    <s v="Pathfinder"/>
    <n v="20"/>
    <x v="1"/>
    <n v="30.2"/>
    <n v="4"/>
    <n v="0"/>
    <x v="0"/>
    <s v="SUV"/>
  </r>
  <r>
    <s v="Nissan"/>
    <s v="Pathfinder"/>
    <n v="27.9"/>
    <x v="0"/>
    <n v="8.4"/>
    <n v="1"/>
    <n v="0"/>
    <x v="0"/>
    <s v="SUV"/>
  </r>
  <r>
    <s v="Nissan"/>
    <s v="Pathfinder"/>
    <n v="20"/>
    <x v="1"/>
    <n v="49.2"/>
    <n v="4"/>
    <n v="0"/>
    <x v="0"/>
    <s v="SUV"/>
  </r>
  <r>
    <s v="Nissan"/>
    <s v="Quest"/>
    <n v="7.9"/>
    <x v="1"/>
    <n v="112"/>
    <n v="5"/>
    <n v="0"/>
    <x v="0"/>
    <s v="Minivan"/>
  </r>
  <r>
    <s v="Nissan"/>
    <s v="Quest"/>
    <n v="10"/>
    <x v="1"/>
    <n v="44.1"/>
    <n v="7"/>
    <n v="0"/>
    <x v="0"/>
    <s v="Minivan"/>
  </r>
  <r>
    <s v="Nissan"/>
    <s v="Sentra"/>
    <n v="12"/>
    <x v="1"/>
    <n v="41.9"/>
    <n v="4"/>
    <n v="0"/>
    <x v="0"/>
    <s v="Sedan"/>
  </r>
  <r>
    <s v="Nissan"/>
    <s v="Sentra"/>
    <n v="16.899999999999999"/>
    <x v="1"/>
    <n v="27.2"/>
    <n v="2"/>
    <n v="0"/>
    <x v="0"/>
    <s v="Sedan"/>
  </r>
  <r>
    <s v="Nissan"/>
    <s v="Sentra"/>
    <n v="11.4"/>
    <x v="1"/>
    <n v="40"/>
    <n v="2"/>
    <n v="0"/>
    <x v="0"/>
    <s v="Sedan"/>
  </r>
  <r>
    <s v="Nissan"/>
    <s v="Sentra"/>
    <n v="17.899999999999999"/>
    <x v="1"/>
    <n v="5.8"/>
    <n v="1"/>
    <n v="0"/>
    <x v="0"/>
    <s v="Sedan"/>
  </r>
  <r>
    <s v="Nissan"/>
    <s v="Sentra"/>
    <n v="15"/>
    <x v="1"/>
    <n v="13.1"/>
    <n v="1"/>
    <n v="0"/>
    <x v="0"/>
    <s v="Sedan"/>
  </r>
  <r>
    <s v="Nissan"/>
    <s v="Sentra"/>
    <n v="17"/>
    <x v="1"/>
    <n v="15.1"/>
    <n v="1"/>
    <n v="0"/>
    <x v="0"/>
    <s v="Sedan"/>
  </r>
  <r>
    <s v="Nissan"/>
    <s v="Sentra"/>
    <n v="14.9"/>
    <x v="1"/>
    <n v="27.3"/>
    <n v="2"/>
    <n v="0"/>
    <x v="0"/>
    <s v="Sedan"/>
  </r>
  <r>
    <s v="Nissan"/>
    <s v="Sentra"/>
    <n v="5.7"/>
    <x v="1"/>
    <n v="70"/>
    <n v="8"/>
    <n v="0"/>
    <x v="0"/>
    <s v="Sedan"/>
  </r>
  <r>
    <s v="Nissan"/>
    <s v="Sentra"/>
    <n v="8"/>
    <x v="1"/>
    <n v="40.799999999999997"/>
    <n v="6"/>
    <n v="0"/>
    <x v="0"/>
    <s v="Sedan"/>
  </r>
  <r>
    <s v="Nissan"/>
    <s v="Sentra"/>
    <n v="10"/>
    <x v="1"/>
    <n v="55.3"/>
    <n v="5"/>
    <n v="0"/>
    <x v="0"/>
    <s v="Sedan"/>
  </r>
  <r>
    <s v="Nissan"/>
    <s v="Titan"/>
    <n v="16.5"/>
    <x v="1"/>
    <n v="87.8"/>
    <n v="4"/>
    <n v="0"/>
    <x v="0"/>
    <s v="PickupT"/>
  </r>
  <r>
    <s v="Nissan"/>
    <s v="Versa"/>
    <n v="13"/>
    <x v="1"/>
    <n v="14"/>
    <n v="2"/>
    <n v="0"/>
    <x v="0"/>
    <s v="Sedan"/>
  </r>
  <r>
    <s v="Nissan"/>
    <s v="Versa"/>
    <n v="12.8"/>
    <x v="1"/>
    <n v="14"/>
    <n v="2"/>
    <n v="0"/>
    <x v="0"/>
    <s v="Sedan"/>
  </r>
  <r>
    <s v="Nissan"/>
    <s v="Versa"/>
    <n v="13.9"/>
    <x v="1"/>
    <n v="25.8"/>
    <n v="2"/>
    <n v="0"/>
    <x v="0"/>
    <s v="Sedan"/>
  </r>
  <r>
    <s v="Nissan"/>
    <s v="Versa"/>
    <n v="14"/>
    <x v="1"/>
    <n v="9.4"/>
    <n v="2"/>
    <n v="0"/>
    <x v="0"/>
    <s v="Sedan"/>
  </r>
  <r>
    <s v="Nissan"/>
    <s v="Versa"/>
    <n v="15.4"/>
    <x v="1"/>
    <n v="14.7"/>
    <n v="2"/>
    <n v="0"/>
    <x v="0"/>
    <s v="Sedan"/>
  </r>
  <r>
    <s v="Nissan"/>
    <s v="Xterra"/>
    <n v="9"/>
    <x v="1"/>
    <n v="41"/>
    <n v="7"/>
    <n v="0"/>
    <x v="0"/>
    <s v="SUV"/>
  </r>
  <r>
    <s v="Nissan"/>
    <s v="Xterra"/>
    <n v="8.9"/>
    <x v="1"/>
    <n v="88.9"/>
    <n v="7"/>
    <n v="0"/>
    <x v="0"/>
    <s v="SUV"/>
  </r>
  <r>
    <s v="Nissan"/>
    <s v="Xterra"/>
    <n v="18"/>
    <x v="1"/>
    <n v="36.700000000000003"/>
    <n v="5"/>
    <n v="0"/>
    <x v="0"/>
    <s v="SUV"/>
  </r>
  <r>
    <s v="Nissan"/>
    <s v="Xterra"/>
    <n v="15"/>
    <x v="1"/>
    <n v="59.7"/>
    <n v="5"/>
    <n v="0"/>
    <x v="0"/>
    <s v="SUV"/>
  </r>
  <r>
    <s v="Nissan"/>
    <s v="Xterra"/>
    <n v="11.9"/>
    <x v="1"/>
    <n v="68.8"/>
    <n v="5"/>
    <n v="0"/>
    <x v="0"/>
    <s v="SUV"/>
  </r>
  <r>
    <s v="Nissan"/>
    <s v="Xterra"/>
    <n v="17.899999999999999"/>
    <x v="1"/>
    <n v="43.9"/>
    <n v="4"/>
    <n v="0"/>
    <x v="0"/>
    <s v="SUV"/>
  </r>
  <r>
    <s v="Nissan"/>
    <s v="Xterra"/>
    <n v="20.9"/>
    <x v="1"/>
    <n v="18.399999999999999"/>
    <n v="1"/>
    <n v="0"/>
    <x v="0"/>
    <s v="SUV"/>
  </r>
  <r>
    <s v="Nissan"/>
    <s v="Xterra"/>
    <n v="10.9"/>
    <x v="1"/>
    <n v="60.4"/>
    <n v="7"/>
    <n v="0"/>
    <x v="0"/>
    <s v="SUV"/>
  </r>
  <r>
    <s v="Oldsmble"/>
    <s v="Bravada"/>
    <n v="6.9"/>
    <x v="1"/>
    <n v="71.7"/>
    <n v="8"/>
    <n v="1"/>
    <x v="1"/>
    <s v="SUV"/>
  </r>
  <r>
    <s v="Pontaic"/>
    <s v="Firebird"/>
    <n v="9.9"/>
    <x v="1"/>
    <n v="59.9"/>
    <n v="9"/>
    <n v="1"/>
    <x v="1"/>
    <s v="Coupe"/>
  </r>
  <r>
    <s v="Pontaic"/>
    <s v="Firebird"/>
    <n v="9.9"/>
    <x v="1"/>
    <n v="78.7"/>
    <n v="9"/>
    <n v="1"/>
    <x v="1"/>
    <s v="Coupe"/>
  </r>
  <r>
    <s v="Pontaic"/>
    <s v="Firebird"/>
    <n v="18.899999999999999"/>
    <x v="1"/>
    <n v="49.4"/>
    <n v="7"/>
    <n v="1"/>
    <x v="1"/>
    <s v="Coupe"/>
  </r>
  <r>
    <s v="Pontaic"/>
    <s v="G5"/>
    <n v="11.9"/>
    <x v="1"/>
    <n v="15.8"/>
    <n v="2"/>
    <n v="1"/>
    <x v="1"/>
    <s v="Sedan"/>
  </r>
  <r>
    <s v="Pontaic"/>
    <s v="G5"/>
    <n v="16.899999999999999"/>
    <x v="1"/>
    <n v="6.7"/>
    <n v="1"/>
    <n v="1"/>
    <x v="1"/>
    <s v="Sedan"/>
  </r>
  <r>
    <s v="Pontaic"/>
    <s v="G6"/>
    <n v="11.9"/>
    <x v="1"/>
    <n v="36.200000000000003"/>
    <n v="4"/>
    <n v="1"/>
    <x v="1"/>
    <s v="Sedan"/>
  </r>
  <r>
    <s v="Pontaic"/>
    <s v="G6"/>
    <n v="14.4"/>
    <x v="1"/>
    <n v="11.9"/>
    <n v="3"/>
    <n v="1"/>
    <x v="1"/>
    <s v="Sedan"/>
  </r>
  <r>
    <s v="Pontaic"/>
    <s v="G6"/>
    <n v="16.899999999999999"/>
    <x v="1"/>
    <n v="20.7"/>
    <n v="2"/>
    <n v="1"/>
    <x v="1"/>
    <s v="Sedan"/>
  </r>
  <r>
    <s v="Pontaic"/>
    <s v="G6"/>
    <n v="14.7"/>
    <x v="1"/>
    <n v="28.9"/>
    <n v="1"/>
    <n v="1"/>
    <x v="1"/>
    <s v="Sedan"/>
  </r>
  <r>
    <s v="Pontaic"/>
    <s v="G6"/>
    <n v="13.9"/>
    <x v="1"/>
    <n v="30"/>
    <n v="3"/>
    <n v="1"/>
    <x v="1"/>
    <s v="Sedan"/>
  </r>
  <r>
    <s v="Pontaic"/>
    <s v="G6"/>
    <n v="12.9"/>
    <x v="1"/>
    <n v="18.2"/>
    <n v="1"/>
    <n v="1"/>
    <x v="1"/>
    <s v="Sedan"/>
  </r>
  <r>
    <s v="Pontaic"/>
    <s v="Grand Am"/>
    <n v="5.4"/>
    <x v="1"/>
    <n v="73.5"/>
    <n v="9"/>
    <n v="1"/>
    <x v="1"/>
    <s v="Sedan"/>
  </r>
  <r>
    <s v="Pontaic"/>
    <s v="Grand Prix"/>
    <n v="14.5"/>
    <x v="1"/>
    <n v="22.9"/>
    <n v="3"/>
    <n v="1"/>
    <x v="1"/>
    <s v="Sedan"/>
  </r>
  <r>
    <s v="Pontaic"/>
    <s v="Grand Prix"/>
    <n v="13.9"/>
    <x v="1"/>
    <n v="36.1"/>
    <n v="2"/>
    <n v="1"/>
    <x v="1"/>
    <s v="Sedan"/>
  </r>
  <r>
    <s v="Pontaic"/>
    <s v="Grand Prix"/>
    <n v="14.9"/>
    <x v="1"/>
    <n v="24.3"/>
    <n v="3"/>
    <n v="1"/>
    <x v="1"/>
    <s v="Sedan"/>
  </r>
  <r>
    <s v="Pontaic"/>
    <s v="Grand Prix"/>
    <n v="17.899999999999999"/>
    <x v="1"/>
    <n v="14.8"/>
    <n v="2"/>
    <n v="1"/>
    <x v="1"/>
    <s v="Sedan"/>
  </r>
  <r>
    <s v="Pontaic"/>
    <s v="Grand Prix"/>
    <n v="14.9"/>
    <x v="1"/>
    <n v="40.799999999999997"/>
    <n v="2"/>
    <n v="1"/>
    <x v="1"/>
    <s v="Sedan"/>
  </r>
  <r>
    <s v="Pontaic"/>
    <s v="Grand Prix"/>
    <n v="24.9"/>
    <x v="0"/>
    <n v="11.3"/>
    <n v="1"/>
    <n v="1"/>
    <x v="1"/>
    <s v="Sedan"/>
  </r>
  <r>
    <s v="Pontaic"/>
    <s v="GTO"/>
    <n v="21.9"/>
    <x v="1"/>
    <n v="27.8"/>
    <n v="5"/>
    <n v="1"/>
    <x v="1"/>
    <s v="Muscle Cr"/>
  </r>
  <r>
    <s v="Pontaic"/>
    <s v="Montana"/>
    <n v="6"/>
    <x v="1"/>
    <n v="106.9"/>
    <n v="7"/>
    <n v="1"/>
    <x v="1"/>
    <s v="Minivan"/>
  </r>
  <r>
    <s v="Pontaic"/>
    <s v="Montana"/>
    <n v="11.9"/>
    <x v="1"/>
    <n v="53.6"/>
    <n v="5"/>
    <n v="1"/>
    <x v="1"/>
    <s v="Minivan"/>
  </r>
  <r>
    <s v="Pontaic"/>
    <s v="Solstice"/>
    <n v="19.899999999999999"/>
    <x v="1"/>
    <n v="12.7"/>
    <n v="2"/>
    <n v="1"/>
    <x v="1"/>
    <s v="Sports Cr"/>
  </r>
  <r>
    <s v="Pontaic"/>
    <s v="Solstice"/>
    <n v="27.9"/>
    <x v="0"/>
    <n v="0.1"/>
    <n v="1"/>
    <n v="1"/>
    <x v="1"/>
    <s v="Sports Cr"/>
  </r>
  <r>
    <s v="Pontaic"/>
    <s v="Torrent"/>
    <n v="13.9"/>
    <x v="1"/>
    <n v="44"/>
    <n v="3"/>
    <n v="1"/>
    <x v="1"/>
    <s v="SUV"/>
  </r>
  <r>
    <s v="Pontaic"/>
    <s v="Vibe"/>
    <n v="6.9"/>
    <x v="1"/>
    <n v="96.2"/>
    <n v="5"/>
    <n v="1"/>
    <x v="1"/>
    <s v="SUV"/>
  </r>
  <r>
    <s v="Pontaic"/>
    <s v="Vibe"/>
    <n v="15.9"/>
    <x v="1"/>
    <n v="46.5"/>
    <n v="4"/>
    <n v="1"/>
    <x v="1"/>
    <s v="SUV"/>
  </r>
  <r>
    <s v="Pontaic"/>
    <s v="Vibe"/>
    <n v="12.9"/>
    <x v="1"/>
    <n v="30.4"/>
    <n v="3"/>
    <n v="1"/>
    <x v="1"/>
    <s v="SUV"/>
  </r>
  <r>
    <s v="Pontaic"/>
    <s v="Vibe"/>
    <n v="17.899999999999999"/>
    <x v="1"/>
    <n v="29.9"/>
    <n v="2"/>
    <n v="1"/>
    <x v="1"/>
    <s v="SUV"/>
  </r>
  <r>
    <s v="Pontaic"/>
    <s v="Vibe"/>
    <n v="9.9"/>
    <x v="1"/>
    <n v="40.5"/>
    <n v="6"/>
    <n v="1"/>
    <x v="1"/>
    <s v="SUV"/>
  </r>
  <r>
    <s v="Porsche"/>
    <s v="Cayenne"/>
    <n v="30.9"/>
    <x v="0"/>
    <n v="49.7"/>
    <n v="4"/>
    <n v="0"/>
    <x v="0"/>
    <s v="SUV"/>
  </r>
  <r>
    <s v="Saab"/>
    <s v="9-2x"/>
    <n v="13.8"/>
    <x v="1"/>
    <n v="42.7"/>
    <n v="3"/>
    <n v="0"/>
    <x v="0"/>
    <s v="Sports Cr"/>
  </r>
  <r>
    <s v="Saab"/>
    <s v="9.32.0T"/>
    <n v="17.899999999999999"/>
    <x v="1"/>
    <n v="14.4"/>
    <n v="3"/>
    <n v="0"/>
    <x v="0"/>
    <s v="Sedan"/>
  </r>
  <r>
    <s v="Saab"/>
    <s v="9.32.0T"/>
    <n v="16.899999999999999"/>
    <x v="1"/>
    <n v="22"/>
    <n v="3"/>
    <n v="0"/>
    <x v="0"/>
    <s v="Sedan"/>
  </r>
  <r>
    <s v="Saab"/>
    <s v="9.32.0T"/>
    <n v="21.9"/>
    <x v="1"/>
    <n v="13.2"/>
    <n v="2"/>
    <n v="0"/>
    <x v="0"/>
    <s v="Sedan"/>
  </r>
  <r>
    <s v="Saab"/>
    <s v="9-3AERO"/>
    <n v="21.9"/>
    <x v="1"/>
    <n v="23.6"/>
    <n v="3"/>
    <n v="0"/>
    <x v="0"/>
    <s v="Sports Cr"/>
  </r>
  <r>
    <s v="Saab"/>
    <s v="9-3ARC"/>
    <n v="16.899999999999999"/>
    <x v="1"/>
    <n v="29.6"/>
    <n v="4"/>
    <n v="0"/>
    <x v="0"/>
    <s v="Sedan"/>
  </r>
  <r>
    <s v="Saab"/>
    <s v="9-3ARC"/>
    <n v="15.9"/>
    <x v="1"/>
    <n v="36.299999999999997"/>
    <n v="5"/>
    <n v="0"/>
    <x v="0"/>
    <s v="Sedan"/>
  </r>
  <r>
    <s v="Saab"/>
    <s v="9-3ARC"/>
    <n v="23.9"/>
    <x v="0"/>
    <n v="14.4"/>
    <n v="4"/>
    <n v="0"/>
    <x v="0"/>
    <s v="Sedan"/>
  </r>
  <r>
    <s v="Saab"/>
    <s v="9-3ARC"/>
    <n v="22.9"/>
    <x v="1"/>
    <n v="21.8"/>
    <n v="4"/>
    <n v="0"/>
    <x v="0"/>
    <s v="Sedan"/>
  </r>
  <r>
    <s v="Saab"/>
    <s v="9-3ARC"/>
    <n v="21.9"/>
    <x v="1"/>
    <n v="35.200000000000003"/>
    <n v="4"/>
    <n v="0"/>
    <x v="0"/>
    <s v="Sedan"/>
  </r>
  <r>
    <s v="Saab"/>
    <s v="9-3ARC"/>
    <n v="22.9"/>
    <x v="1"/>
    <n v="30.2"/>
    <n v="3"/>
    <n v="0"/>
    <x v="0"/>
    <s v="Sedan"/>
  </r>
  <r>
    <s v="Saab"/>
    <s v="9-3Conv"/>
    <n v="25.9"/>
    <x v="0"/>
    <n v="11"/>
    <n v="3"/>
    <n v="0"/>
    <x v="0"/>
    <s v="Sports Cr"/>
  </r>
  <r>
    <s v="Saab"/>
    <s v="9-3Linear"/>
    <n v="12.8"/>
    <x v="1"/>
    <n v="45.2"/>
    <n v="5"/>
    <n v="0"/>
    <x v="0"/>
    <s v="Sedan"/>
  </r>
  <r>
    <s v="Saab"/>
    <s v="9-5AERO"/>
    <n v="23.9"/>
    <x v="0"/>
    <n v="20.9"/>
    <n v="3"/>
    <n v="0"/>
    <x v="0"/>
    <s v="Sedan"/>
  </r>
  <r>
    <s v="Saab"/>
    <s v="9-5ARC"/>
    <n v="24.9"/>
    <x v="0"/>
    <n v="31.1"/>
    <n v="2"/>
    <n v="0"/>
    <x v="0"/>
    <s v="Wagon"/>
  </r>
  <r>
    <s v="Saab"/>
    <s v="9-7x"/>
    <n v="19.899999999999999"/>
    <x v="1"/>
    <n v="41.8"/>
    <n v="3"/>
    <n v="0"/>
    <x v="0"/>
    <s v="SUV"/>
  </r>
  <r>
    <s v="Saturn"/>
    <s v="Aura"/>
    <n v="13.9"/>
    <x v="1"/>
    <n v="32.5"/>
    <n v="2"/>
    <n v="1"/>
    <x v="1"/>
    <s v="Sedan"/>
  </r>
  <r>
    <s v="Saturn"/>
    <s v="LW200"/>
    <n v="8"/>
    <x v="1"/>
    <n v="72.599999999999994"/>
    <n v="6"/>
    <n v="1"/>
    <x v="1"/>
    <s v="Wagon"/>
  </r>
  <r>
    <s v="Saturn"/>
    <s v="LW200"/>
    <n v="6.8"/>
    <x v="1"/>
    <n v="75"/>
    <n v="6"/>
    <n v="1"/>
    <x v="1"/>
    <s v="Wagon"/>
  </r>
  <r>
    <s v="Saturn"/>
    <s v="Outlook"/>
    <n v="19.899999999999999"/>
    <x v="1"/>
    <n v="53.5"/>
    <n v="2"/>
    <n v="1"/>
    <x v="1"/>
    <s v="Minivan"/>
  </r>
  <r>
    <s v="Scion"/>
    <s v="TC"/>
    <n v="16.7"/>
    <x v="1"/>
    <n v="32.1"/>
    <n v="2"/>
    <n v="0"/>
    <x v="0"/>
    <s v="Wagon"/>
  </r>
  <r>
    <s v="Scion"/>
    <s v="TC"/>
    <n v="15.4"/>
    <x v="1"/>
    <n v="51.4"/>
    <n v="2"/>
    <n v="0"/>
    <x v="0"/>
    <s v="Wagon"/>
  </r>
  <r>
    <s v="Scion"/>
    <s v="XA"/>
    <n v="12.4"/>
    <x v="1"/>
    <n v="27.9"/>
    <n v="3"/>
    <n v="0"/>
    <x v="0"/>
    <s v="Wagon"/>
  </r>
  <r>
    <s v="Scion"/>
    <s v="XB"/>
    <n v="16.899999999999999"/>
    <x v="1"/>
    <n v="4"/>
    <n v="1"/>
    <n v="0"/>
    <x v="0"/>
    <s v="Wagon"/>
  </r>
  <r>
    <s v="Smart"/>
    <s v="Fortwo"/>
    <n v="19.899999999999999"/>
    <x v="1"/>
    <n v="0.7"/>
    <n v="1"/>
    <n v="0"/>
    <x v="0"/>
    <s v="Coupe"/>
  </r>
  <r>
    <s v="Subaru"/>
    <s v="Forester"/>
    <n v="9.5"/>
    <x v="1"/>
    <n v="83.3"/>
    <n v="7"/>
    <n v="0"/>
    <x v="0"/>
    <s v="SUV"/>
  </r>
  <r>
    <s v="Subaru"/>
    <s v="Impreza"/>
    <n v="17.899999999999999"/>
    <x v="1"/>
    <n v="29.1"/>
    <n v="3"/>
    <n v="0"/>
    <x v="0"/>
    <s v="Sedan"/>
  </r>
  <r>
    <s v="Subaru"/>
    <s v="Impreza"/>
    <n v="19.899999999999999"/>
    <x v="1"/>
    <n v="22.9"/>
    <n v="2"/>
    <n v="0"/>
    <x v="0"/>
    <s v="Sedan"/>
  </r>
  <r>
    <s v="Subaru"/>
    <s v="Impreza"/>
    <n v="20.399999999999999"/>
    <x v="1"/>
    <n v="12.4"/>
    <n v="1"/>
    <n v="0"/>
    <x v="0"/>
    <s v="Sedan"/>
  </r>
  <r>
    <s v="Subaru"/>
    <s v="Impreza"/>
    <n v="23.9"/>
    <x v="0"/>
    <n v="28.2"/>
    <n v="5"/>
    <n v="0"/>
    <x v="0"/>
    <s v="Sedan"/>
  </r>
  <r>
    <s v="Subaru"/>
    <s v="Impreza"/>
    <n v="26.9"/>
    <x v="0"/>
    <n v="31"/>
    <n v="3"/>
    <n v="0"/>
    <x v="0"/>
    <s v="Sedan"/>
  </r>
  <r>
    <s v="Subaru"/>
    <s v="Impreza"/>
    <n v="29.9"/>
    <x v="0"/>
    <n v="16.399999999999999"/>
    <n v="2"/>
    <n v="0"/>
    <x v="0"/>
    <s v="Sedan"/>
  </r>
  <r>
    <s v="Subaru"/>
    <s v="Legacy"/>
    <n v="18.600000000000001"/>
    <x v="1"/>
    <n v="8.9"/>
    <n v="1"/>
    <n v="0"/>
    <x v="0"/>
    <s v="Sedan"/>
  </r>
  <r>
    <s v="Subaru"/>
    <s v="Outback"/>
    <n v="10.9"/>
    <x v="1"/>
    <n v="66.8"/>
    <n v="6"/>
    <n v="0"/>
    <x v="0"/>
    <s v="Wagon"/>
  </r>
  <r>
    <s v="Subaru"/>
    <s v="Outback"/>
    <n v="18.899999999999999"/>
    <x v="1"/>
    <n v="7.7"/>
    <n v="2"/>
    <n v="0"/>
    <x v="0"/>
    <s v="Wagon"/>
  </r>
  <r>
    <s v="Subaru"/>
    <s v="Tribeca"/>
    <n v="23.9"/>
    <x v="0"/>
    <n v="14.3"/>
    <n v="1"/>
    <n v="0"/>
    <x v="0"/>
    <s v="SUV"/>
  </r>
  <r>
    <s v="Subaru"/>
    <s v="Tribeca"/>
    <n v="18.899999999999999"/>
    <x v="1"/>
    <n v="36.4"/>
    <n v="3"/>
    <n v="0"/>
    <x v="0"/>
    <s v="SUV"/>
  </r>
  <r>
    <s v="Suzuki"/>
    <s v="Aerio"/>
    <n v="3.9"/>
    <x v="1"/>
    <n v="78"/>
    <n v="6"/>
    <n v="0"/>
    <x v="0"/>
    <s v="Sedan"/>
  </r>
  <r>
    <s v="Suzuki"/>
    <s v="XL-7"/>
    <n v="11.9"/>
    <x v="1"/>
    <n v="45.8"/>
    <n v="5"/>
    <n v="0"/>
    <x v="0"/>
    <s v="Wagon"/>
  </r>
  <r>
    <s v="Toyota"/>
    <s v="4Runner"/>
    <n v="20.9"/>
    <x v="1"/>
    <n v="29.5"/>
    <n v="4"/>
    <n v="0"/>
    <x v="0"/>
    <s v="SUV"/>
  </r>
  <r>
    <s v="Toyota"/>
    <s v="4Runner"/>
    <n v="32.1"/>
    <x v="0"/>
    <n v="4.3"/>
    <n v="1"/>
    <n v="0"/>
    <x v="0"/>
    <s v="SUV"/>
  </r>
  <r>
    <s v="Toyota"/>
    <s v="Avalon"/>
    <n v="14.5"/>
    <x v="1"/>
    <n v="59.6"/>
    <n v="6"/>
    <n v="0"/>
    <x v="0"/>
    <s v="Sedan"/>
  </r>
  <r>
    <s v="Toyota"/>
    <s v="Avalon"/>
    <n v="19.899999999999999"/>
    <x v="1"/>
    <n v="33.299999999999997"/>
    <n v="4"/>
    <n v="0"/>
    <x v="0"/>
    <s v="Sedan"/>
  </r>
  <r>
    <s v="Toyota"/>
    <s v="Avalon"/>
    <n v="29.6"/>
    <x v="0"/>
    <n v="1.9"/>
    <n v="1"/>
    <n v="0"/>
    <x v="0"/>
    <s v="Sedan"/>
  </r>
  <r>
    <s v="Toyota"/>
    <s v="Camry"/>
    <n v="17.899999999999999"/>
    <x v="1"/>
    <n v="31.8"/>
    <n v="2"/>
    <n v="0"/>
    <x v="0"/>
    <s v="Sedan"/>
  </r>
  <r>
    <s v="Toyota"/>
    <s v="Camry"/>
    <n v="6.5"/>
    <x v="1"/>
    <n v="90"/>
    <n v="9"/>
    <n v="0"/>
    <x v="0"/>
    <s v="Sedan"/>
  </r>
  <r>
    <s v="Toyota"/>
    <s v="Camry"/>
    <n v="8.9"/>
    <x v="1"/>
    <n v="55"/>
    <n v="7"/>
    <n v="0"/>
    <x v="0"/>
    <s v="Sedan"/>
  </r>
  <r>
    <s v="Toyota"/>
    <s v="Camry"/>
    <n v="12.9"/>
    <x v="1"/>
    <n v="41.5"/>
    <n v="5"/>
    <n v="0"/>
    <x v="0"/>
    <s v="Sedan"/>
  </r>
  <r>
    <s v="Toyota"/>
    <s v="Camry"/>
    <n v="11.9"/>
    <x v="1"/>
    <n v="46"/>
    <n v="5"/>
    <n v="0"/>
    <x v="0"/>
    <s v="Sedan"/>
  </r>
  <r>
    <s v="Toyota"/>
    <s v="Camry"/>
    <n v="18.899999999999999"/>
    <x v="1"/>
    <n v="25.9"/>
    <n v="2"/>
    <n v="0"/>
    <x v="0"/>
    <s v="Sedan"/>
  </r>
  <r>
    <s v="Toyota"/>
    <s v="Camry"/>
    <n v="18.899999999999999"/>
    <x v="1"/>
    <n v="28.1"/>
    <n v="2"/>
    <n v="0"/>
    <x v="0"/>
    <s v="Sedan"/>
  </r>
  <r>
    <s v="Toyota"/>
    <s v="Camry"/>
    <n v="12.9"/>
    <x v="1"/>
    <n v="39.9"/>
    <n v="5"/>
    <n v="0"/>
    <x v="0"/>
    <s v="Sedan"/>
  </r>
  <r>
    <s v="Toyota"/>
    <s v="Solara"/>
    <n v="11.9"/>
    <x v="1"/>
    <n v="63.8"/>
    <n v="9"/>
    <n v="0"/>
    <x v="0"/>
    <s v="Coupe"/>
  </r>
  <r>
    <s v="Toyota"/>
    <s v="Solara"/>
    <n v="26.9"/>
    <x v="0"/>
    <n v="29.7"/>
    <n v="3"/>
    <n v="0"/>
    <x v="0"/>
    <s v="Coupe"/>
  </r>
  <r>
    <s v="Toyota"/>
    <s v="Solara"/>
    <n v="16"/>
    <x v="1"/>
    <n v="42"/>
    <n v="3"/>
    <n v="0"/>
    <x v="0"/>
    <s v="Coupe"/>
  </r>
  <r>
    <s v="Toyota"/>
    <s v="Solara"/>
    <n v="22.9"/>
    <x v="1"/>
    <n v="28.5"/>
    <n v="3"/>
    <n v="0"/>
    <x v="0"/>
    <s v="Coupe"/>
  </r>
  <r>
    <s v="Toyota"/>
    <s v="Solara"/>
    <n v="30.1"/>
    <x v="0"/>
    <n v="3.2"/>
    <n v="1"/>
    <n v="0"/>
    <x v="0"/>
    <s v="Coupe"/>
  </r>
  <r>
    <s v="Toyota"/>
    <s v="Corolla"/>
    <n v="9.9"/>
    <x v="1"/>
    <n v="50"/>
    <n v="3"/>
    <n v="0"/>
    <x v="0"/>
    <s v="Sedan"/>
  </r>
  <r>
    <s v="Toyota"/>
    <s v="Corolla"/>
    <n v="12.9"/>
    <x v="1"/>
    <n v="12.8"/>
    <n v="3"/>
    <n v="0"/>
    <x v="0"/>
    <s v="Sedan"/>
  </r>
  <r>
    <s v="Toyota"/>
    <s v="Corolla"/>
    <n v="13.8"/>
    <x v="1"/>
    <n v="40"/>
    <n v="2"/>
    <n v="0"/>
    <x v="0"/>
    <s v="Sedan"/>
  </r>
  <r>
    <s v="Toyota"/>
    <s v="Corolla"/>
    <n v="15.6"/>
    <x v="1"/>
    <n v="27"/>
    <n v="1"/>
    <n v="0"/>
    <x v="0"/>
    <s v="Sedan"/>
  </r>
  <r>
    <s v="Toyota"/>
    <s v="Corolla"/>
    <n v="14.9"/>
    <x v="1"/>
    <n v="14.2"/>
    <n v="2"/>
    <n v="0"/>
    <x v="0"/>
    <s v="Sedan"/>
  </r>
  <r>
    <s v="Toyota"/>
    <s v="Corolla"/>
    <n v="14.9"/>
    <x v="1"/>
    <n v="24.7"/>
    <n v="2"/>
    <n v="0"/>
    <x v="0"/>
    <s v="Sedan"/>
  </r>
  <r>
    <s v="Toyota"/>
    <s v="Corolla"/>
    <n v="17.899999999999999"/>
    <x v="1"/>
    <n v="17.7"/>
    <n v="1"/>
    <n v="0"/>
    <x v="0"/>
    <s v="Sedan"/>
  </r>
  <r>
    <s v="Toyota"/>
    <s v="Corolla"/>
    <n v="16.899999999999999"/>
    <x v="1"/>
    <n v="22"/>
    <n v="1"/>
    <n v="0"/>
    <x v="0"/>
    <s v="Sedan"/>
  </r>
  <r>
    <s v="Toyota"/>
    <s v="Corolla"/>
    <n v="12.9"/>
    <x v="1"/>
    <n v="77.3"/>
    <n v="6"/>
    <n v="0"/>
    <x v="0"/>
    <s v="Sedan"/>
  </r>
  <r>
    <s v="Toyota"/>
    <s v="Corolla"/>
    <n v="9.9"/>
    <x v="1"/>
    <n v="45.7"/>
    <n v="4"/>
    <n v="0"/>
    <x v="0"/>
    <s v="Sedan"/>
  </r>
  <r>
    <s v="Toyota"/>
    <s v="Corolla"/>
    <n v="13.4"/>
    <x v="1"/>
    <n v="75.400000000000006"/>
    <n v="4"/>
    <n v="0"/>
    <x v="0"/>
    <s v="Sedan"/>
  </r>
  <r>
    <s v="Toyota"/>
    <s v="Corolla"/>
    <n v="11.9"/>
    <x v="1"/>
    <n v="26.5"/>
    <n v="2"/>
    <n v="0"/>
    <x v="0"/>
    <s v="Sedan"/>
  </r>
  <r>
    <s v="Toyota"/>
    <s v="Corolla"/>
    <n v="15.9"/>
    <x v="1"/>
    <n v="27.4"/>
    <n v="2"/>
    <n v="0"/>
    <x v="0"/>
    <s v="Sedan"/>
  </r>
  <r>
    <s v="Toyota"/>
    <s v="Corolla"/>
    <n v="14.9"/>
    <x v="1"/>
    <n v="25.9"/>
    <n v="2"/>
    <n v="0"/>
    <x v="0"/>
    <s v="Sedan"/>
  </r>
  <r>
    <s v="Toyota"/>
    <s v="Corolla"/>
    <n v="13.9"/>
    <x v="1"/>
    <n v="49.7"/>
    <n v="2"/>
    <n v="0"/>
    <x v="0"/>
    <s v="Sedan"/>
  </r>
  <r>
    <s v="Toyota"/>
    <s v="Highlander"/>
    <n v="10.9"/>
    <x v="1"/>
    <n v="62.7"/>
    <n v="8"/>
    <n v="0"/>
    <x v="0"/>
    <s v="SUV"/>
  </r>
  <r>
    <s v="Toyota"/>
    <s v="Highlander"/>
    <n v="15.9"/>
    <x v="1"/>
    <n v="34.1"/>
    <n v="5"/>
    <n v="0"/>
    <x v="0"/>
    <s v="SUV"/>
  </r>
  <r>
    <s v="Toyota"/>
    <s v="Highlander"/>
    <n v="16.899999999999999"/>
    <x v="1"/>
    <n v="29.4"/>
    <n v="2"/>
    <n v="0"/>
    <x v="0"/>
    <s v="SUV"/>
  </r>
  <r>
    <s v="Toyota"/>
    <s v="Highlander"/>
    <n v="31.9"/>
    <x v="0"/>
    <n v="5.3"/>
    <n v="1"/>
    <n v="0"/>
    <x v="0"/>
    <s v="SUV"/>
  </r>
  <r>
    <s v="Toyota"/>
    <s v="Highlander"/>
    <n v="26.9"/>
    <x v="0"/>
    <n v="26.9"/>
    <n v="2"/>
    <n v="0"/>
    <x v="0"/>
    <s v="SUV"/>
  </r>
  <r>
    <s v="Toyota"/>
    <s v="Highlander"/>
    <n v="19.899999999999999"/>
    <x v="1"/>
    <n v="25.4"/>
    <n v="2"/>
    <n v="0"/>
    <x v="0"/>
    <s v="SUV"/>
  </r>
  <r>
    <s v="Toyota"/>
    <s v="Highlander"/>
    <n v="31.3"/>
    <x v="0"/>
    <n v="6.3"/>
    <n v="1"/>
    <n v="0"/>
    <x v="0"/>
    <s v="SUV"/>
  </r>
  <r>
    <s v="Toyota"/>
    <s v="Matrix"/>
    <n v="9.9"/>
    <x v="1"/>
    <n v="68.7"/>
    <n v="6"/>
    <n v="0"/>
    <x v="0"/>
    <s v="Wagon"/>
  </r>
  <r>
    <s v="Toyota"/>
    <s v="Prius"/>
    <n v="25.9"/>
    <x v="0"/>
    <n v="31.7"/>
    <n v="2"/>
    <n v="0"/>
    <x v="0"/>
    <s v="Sedan"/>
  </r>
  <r>
    <s v="Toyota"/>
    <s v="RAV4"/>
    <n v="9.9"/>
    <x v="1"/>
    <n v="38.5"/>
    <n v="9"/>
    <n v="0"/>
    <x v="0"/>
    <s v="SUV"/>
  </r>
  <r>
    <s v="Toyota"/>
    <s v="RAV4"/>
    <n v="12.9"/>
    <x v="1"/>
    <n v="56.8"/>
    <n v="6"/>
    <n v="0"/>
    <x v="0"/>
    <s v="SUV"/>
  </r>
  <r>
    <s v="Toyota"/>
    <s v="RAV4"/>
    <n v="15.2"/>
    <x v="1"/>
    <n v="29.4"/>
    <n v="4"/>
    <n v="0"/>
    <x v="0"/>
    <s v="SUV"/>
  </r>
  <r>
    <s v="Toyota"/>
    <s v="RAV4"/>
    <n v="13.9"/>
    <x v="1"/>
    <n v="59.5"/>
    <n v="4"/>
    <n v="0"/>
    <x v="0"/>
    <s v="SUV"/>
  </r>
  <r>
    <s v="Toyota"/>
    <s v="Sienna"/>
    <n v="19.899999999999999"/>
    <x v="1"/>
    <n v="31.3"/>
    <n v="2"/>
    <n v="0"/>
    <x v="0"/>
    <s v="Minivan"/>
  </r>
  <r>
    <s v="Toyota"/>
    <s v="Sienna"/>
    <n v="17.899999999999999"/>
    <x v="1"/>
    <n v="43.8"/>
    <n v="5"/>
    <n v="0"/>
    <x v="0"/>
    <s v="Minivan"/>
  </r>
  <r>
    <s v="Toyota"/>
    <s v="Tacoma"/>
    <n v="8.9"/>
    <x v="1"/>
    <n v="59.4"/>
    <n v="6"/>
    <n v="0"/>
    <x v="0"/>
    <s v="PickupT"/>
  </r>
  <r>
    <s v="Toyota"/>
    <s v="Tundra"/>
    <n v="35.9"/>
    <x v="0"/>
    <n v="5.4"/>
    <n v="2"/>
    <n v="0"/>
    <x v="0"/>
    <s v="PickupT"/>
  </r>
  <r>
    <s v="Toyota"/>
    <s v="Tundra"/>
    <n v="17.399999999999999"/>
    <x v="1"/>
    <n v="27.6"/>
    <n v="4"/>
    <n v="0"/>
    <x v="0"/>
    <s v="PickupT"/>
  </r>
  <r>
    <s v="Toyota"/>
    <s v="Yaris"/>
    <n v="14.9"/>
    <x v="1"/>
    <n v="20.2"/>
    <n v="2"/>
    <n v="0"/>
    <x v="0"/>
    <s v="Sedan"/>
  </r>
  <r>
    <s v="Toyota"/>
    <s v="Yaris"/>
    <n v="11.6"/>
    <x v="1"/>
    <n v="12.4"/>
    <n v="1"/>
    <n v="0"/>
    <x v="0"/>
    <s v="Sedan"/>
  </r>
  <r>
    <s v="Volkswgn"/>
    <s v="Golf"/>
    <n v="9.9"/>
    <x v="1"/>
    <n v="30.8"/>
    <n v="5"/>
    <n v="0"/>
    <x v="0"/>
    <s v="Sedan"/>
  </r>
  <r>
    <s v="Volkswgn"/>
    <s v="GTI"/>
    <n v="17.899999999999999"/>
    <x v="1"/>
    <n v="19.2"/>
    <n v="3"/>
    <n v="0"/>
    <x v="0"/>
    <s v="Sedan"/>
  </r>
  <r>
    <s v="Volkswgn"/>
    <s v="GTI"/>
    <n v="8.9"/>
    <x v="1"/>
    <n v="83.9"/>
    <n v="7"/>
    <n v="0"/>
    <x v="0"/>
    <s v="Sedan"/>
  </r>
  <r>
    <s v="Volkswgn"/>
    <s v="Jetta"/>
    <n v="3.8"/>
    <x v="1"/>
    <n v="113"/>
    <n v="9"/>
    <n v="0"/>
    <x v="0"/>
    <s v="Sedan"/>
  </r>
  <r>
    <s v="Volkswgn"/>
    <s v="Jetta"/>
    <n v="14.8"/>
    <x v="1"/>
    <n v="44.6"/>
    <n v="4"/>
    <n v="0"/>
    <x v="0"/>
    <s v="Sedan"/>
  </r>
  <r>
    <s v="Volkswgn"/>
    <s v="Jetta"/>
    <n v="14.9"/>
    <x v="1"/>
    <n v="38.9"/>
    <n v="3"/>
    <n v="0"/>
    <x v="0"/>
    <s v="Sedan"/>
  </r>
  <r>
    <s v="Volkswgn"/>
    <s v="Jetta"/>
    <n v="14.8"/>
    <x v="1"/>
    <n v="39.799999999999997"/>
    <n v="2"/>
    <n v="0"/>
    <x v="0"/>
    <s v="Sedan"/>
  </r>
  <r>
    <s v="Volkswgn"/>
    <s v="Jetta"/>
    <n v="14.8"/>
    <x v="1"/>
    <n v="43.4"/>
    <n v="5"/>
    <n v="0"/>
    <x v="0"/>
    <s v="Sedan"/>
  </r>
  <r>
    <s v="Volkswgn"/>
    <s v="Jetta"/>
    <n v="4.9000000000000004"/>
    <x v="1"/>
    <n v="80"/>
    <n v="7"/>
    <n v="0"/>
    <x v="0"/>
    <s v="Sedan"/>
  </r>
  <r>
    <s v="Volkswgn"/>
    <s v="Jetta"/>
    <n v="7.9"/>
    <x v="1"/>
    <n v="68.599999999999994"/>
    <n v="8"/>
    <n v="0"/>
    <x v="0"/>
    <s v="Sedan"/>
  </r>
  <r>
    <s v="Volkswgn"/>
    <s v="Passat"/>
    <n v="17.8"/>
    <x v="1"/>
    <n v="32"/>
    <n v="3"/>
    <n v="0"/>
    <x v="0"/>
    <s v="Sedan"/>
  </r>
  <r>
    <s v="Volkswgn"/>
    <s v="Passat"/>
    <n v="15.8"/>
    <x v="1"/>
    <n v="43"/>
    <n v="3"/>
    <n v="0"/>
    <x v="0"/>
    <s v="Sedan"/>
  </r>
  <r>
    <s v="Volkswgn"/>
    <s v="Passat"/>
    <n v="14.8"/>
    <x v="1"/>
    <n v="51.1"/>
    <n v="3"/>
    <n v="0"/>
    <x v="0"/>
    <s v="Sedan"/>
  </r>
  <r>
    <s v="Volkswgn"/>
    <s v="Passat"/>
    <n v="8.3000000000000007"/>
    <x v="1"/>
    <n v="80.900000000000006"/>
    <n v="7"/>
    <n v="0"/>
    <x v="0"/>
    <s v="Sedan"/>
  </r>
  <r>
    <s v="Volkswgn"/>
    <s v="Passat"/>
    <n v="7.9"/>
    <x v="1"/>
    <n v="92"/>
    <n v="4"/>
    <n v="0"/>
    <x v="0"/>
    <s v="Sedan"/>
  </r>
  <r>
    <s v="Volkswgn"/>
    <s v="Passat"/>
    <n v="14.9"/>
    <x v="1"/>
    <n v="49.6"/>
    <n v="4"/>
    <n v="0"/>
    <x v="0"/>
    <s v="Sedan"/>
  </r>
  <r>
    <s v="Volkswgn"/>
    <s v="Passat"/>
    <n v="9.9"/>
    <x v="1"/>
    <n v="55.9"/>
    <n v="5"/>
    <n v="0"/>
    <x v="0"/>
    <s v="Sedan"/>
  </r>
  <r>
    <s v="Volkswgn"/>
    <s v="Passat"/>
    <n v="5.9"/>
    <x v="1"/>
    <n v="80"/>
    <n v="8"/>
    <n v="0"/>
    <x v="0"/>
    <s v="Sedan"/>
  </r>
  <r>
    <s v="Volkswgn"/>
    <s v="R32"/>
    <n v="24.4"/>
    <x v="0"/>
    <n v="27.6"/>
    <n v="5"/>
    <n v="0"/>
    <x v="0"/>
    <s v="Coup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"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2"/>
  </r>
  <r>
    <x v="1"/>
    <x v="0"/>
  </r>
  <r>
    <x v="1"/>
    <x v="0"/>
  </r>
  <r>
    <x v="1"/>
    <x v="0"/>
  </r>
  <r>
    <x v="1"/>
    <x v="0"/>
  </r>
  <r>
    <x v="1"/>
    <x v="5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2"/>
  </r>
  <r>
    <x v="1"/>
    <x v="0"/>
  </r>
  <r>
    <x v="1"/>
    <x v="0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4"/>
  </r>
  <r>
    <x v="1"/>
    <x v="4"/>
  </r>
  <r>
    <x v="1"/>
    <x v="4"/>
  </r>
  <r>
    <x v="1"/>
    <x v="3"/>
  </r>
  <r>
    <x v="1"/>
    <x v="3"/>
  </r>
  <r>
    <x v="1"/>
    <x v="3"/>
  </r>
  <r>
    <x v="1"/>
    <x v="3"/>
  </r>
  <r>
    <x v="1"/>
    <x v="3"/>
  </r>
  <r>
    <x v="1"/>
    <x v="7"/>
  </r>
  <r>
    <x v="1"/>
    <x v="7"/>
  </r>
  <r>
    <x v="1"/>
    <x v="7"/>
  </r>
  <r>
    <x v="1"/>
    <x v="7"/>
  </r>
  <r>
    <x v="1"/>
    <x v="7"/>
  </r>
  <r>
    <x v="1"/>
    <x v="1"/>
  </r>
  <r>
    <x v="1"/>
    <x v="0"/>
  </r>
  <r>
    <x v="1"/>
    <x v="0"/>
  </r>
  <r>
    <x v="1"/>
    <x v="0"/>
  </r>
  <r>
    <x v="1"/>
    <x v="0"/>
  </r>
  <r>
    <x v="1"/>
    <x v="4"/>
  </r>
  <r>
    <x v="1"/>
    <x v="5"/>
  </r>
  <r>
    <x v="1"/>
    <x v="5"/>
  </r>
  <r>
    <x v="1"/>
    <x v="5"/>
  </r>
  <r>
    <x v="1"/>
    <x v="5"/>
  </r>
  <r>
    <x v="1"/>
    <x v="5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4"/>
  </r>
  <r>
    <x v="1"/>
    <x v="4"/>
  </r>
  <r>
    <x v="1"/>
    <x v="4"/>
  </r>
  <r>
    <x v="1"/>
    <x v="1"/>
  </r>
  <r>
    <x v="1"/>
    <x v="1"/>
  </r>
  <r>
    <x v="1"/>
    <x v="1"/>
  </r>
  <r>
    <x v="1"/>
    <x v="0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4"/>
  </r>
  <r>
    <x v="1"/>
    <x v="4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4"/>
  </r>
  <r>
    <x v="1"/>
    <x v="4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8"/>
  </r>
  <r>
    <x v="0"/>
    <x v="8"/>
  </r>
  <r>
    <x v="0"/>
    <x v="8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3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7"/>
  </r>
  <r>
    <x v="0"/>
    <x v="3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1"/>
  </r>
  <r>
    <x v="0"/>
    <x v="4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8"/>
  </r>
  <r>
    <x v="0"/>
    <x v="8"/>
  </r>
  <r>
    <x v="0"/>
    <x v="8"/>
  </r>
  <r>
    <x v="0"/>
    <x v="3"/>
  </r>
  <r>
    <x v="0"/>
    <x v="3"/>
  </r>
  <r>
    <x v="0"/>
    <x v="3"/>
  </r>
  <r>
    <x v="0"/>
    <x v="3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7"/>
  </r>
  <r>
    <x v="0"/>
    <x v="7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2"/>
  </r>
  <r>
    <x v="0"/>
    <x v="2"/>
  </r>
  <r>
    <x v="0"/>
    <x v="2"/>
  </r>
  <r>
    <x v="0"/>
    <x v="2"/>
  </r>
  <r>
    <x v="0"/>
    <x v="2"/>
  </r>
  <r>
    <x v="1"/>
    <x v="1"/>
  </r>
  <r>
    <x v="1"/>
    <x v="0"/>
  </r>
  <r>
    <x v="1"/>
    <x v="0"/>
  </r>
  <r>
    <x v="1"/>
    <x v="0"/>
  </r>
  <r>
    <x v="0"/>
    <x v="2"/>
  </r>
  <r>
    <x v="0"/>
    <x v="2"/>
  </r>
  <r>
    <x v="0"/>
    <x v="8"/>
  </r>
  <r>
    <x v="0"/>
    <x v="8"/>
  </r>
  <r>
    <x v="0"/>
    <x v="8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2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9"/>
  </r>
  <r>
    <x v="1"/>
    <x v="3"/>
  </r>
  <r>
    <x v="1"/>
    <x v="3"/>
  </r>
  <r>
    <x v="1"/>
    <x v="8"/>
  </r>
  <r>
    <x v="1"/>
    <x v="8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8"/>
  </r>
  <r>
    <x v="0"/>
    <x v="1"/>
  </r>
  <r>
    <x v="0"/>
    <x v="1"/>
  </r>
  <r>
    <x v="0"/>
    <x v="1"/>
  </r>
  <r>
    <x v="0"/>
    <x v="8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8"/>
  </r>
  <r>
    <x v="0"/>
    <x v="1"/>
  </r>
  <r>
    <x v="0"/>
    <x v="1"/>
  </r>
  <r>
    <x v="0"/>
    <x v="7"/>
  </r>
  <r>
    <x v="0"/>
    <x v="0"/>
  </r>
  <r>
    <x v="1"/>
    <x v="1"/>
  </r>
  <r>
    <x v="1"/>
    <x v="7"/>
  </r>
  <r>
    <x v="1"/>
    <x v="7"/>
  </r>
  <r>
    <x v="1"/>
    <x v="3"/>
  </r>
  <r>
    <x v="0"/>
    <x v="7"/>
  </r>
  <r>
    <x v="0"/>
    <x v="7"/>
  </r>
  <r>
    <x v="0"/>
    <x v="7"/>
  </r>
  <r>
    <x v="0"/>
    <x v="7"/>
  </r>
  <r>
    <x v="0"/>
    <x v="2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7"/>
  </r>
  <r>
    <x v="0"/>
    <x v="7"/>
  </r>
  <r>
    <x v="0"/>
    <x v="0"/>
  </r>
  <r>
    <x v="0"/>
    <x v="0"/>
  </r>
  <r>
    <x v="0"/>
    <x v="1"/>
  </r>
  <r>
    <x v="0"/>
    <x v="7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7"/>
  </r>
  <r>
    <x v="0"/>
    <x v="1"/>
  </r>
  <r>
    <x v="0"/>
    <x v="0"/>
  </r>
  <r>
    <x v="0"/>
    <x v="0"/>
  </r>
  <r>
    <x v="0"/>
    <x v="0"/>
  </r>
  <r>
    <x v="0"/>
    <x v="0"/>
  </r>
  <r>
    <x v="0"/>
    <x v="3"/>
  </r>
  <r>
    <x v="0"/>
    <x v="3"/>
  </r>
  <r>
    <x v="0"/>
    <x v="4"/>
  </r>
  <r>
    <x v="0"/>
    <x v="4"/>
  </r>
  <r>
    <x v="0"/>
    <x v="4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8FB26-31CE-4664-A586-5AFF33818213}" name="PivotTable1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Type" colHeaderCaption="Origin">
  <location ref="D1:F13" firstHeaderRow="1" firstDataRow="2" firstDataCol="1"/>
  <pivotFields count="2">
    <pivotField axis="axisCol" showAll="0">
      <items count="3">
        <item x="0"/>
        <item x="1"/>
        <item t="default"/>
      </items>
    </pivotField>
    <pivotField axis="axisRow" dataField="1" showAll="0">
      <items count="11">
        <item x="2"/>
        <item x="3"/>
        <item x="9"/>
        <item x="4"/>
        <item x="1"/>
        <item x="6"/>
        <item x="8"/>
        <item x="0"/>
        <item x="5"/>
        <item x="7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2">
    <i>
      <x/>
    </i>
    <i>
      <x v="1"/>
    </i>
  </colItems>
  <dataFields count="1">
    <dataField name="Count of Type" fld="1" subtotal="count" baseField="0" baseItem="0"/>
  </dataFields>
  <formats count="7">
    <format dxfId="6">
      <pivotArea dataOnly="0" fieldPosition="0">
        <references count="1">
          <reference field="1" count="1">
            <x v="4"/>
          </reference>
        </references>
      </pivotArea>
    </format>
    <format dxfId="5">
      <pivotArea dataOnly="0" fieldPosition="0">
        <references count="1">
          <reference field="1" count="1">
            <x v="4"/>
          </reference>
        </references>
      </pivotArea>
    </format>
    <format dxfId="4">
      <pivotArea dataOnly="0" fieldPosition="0">
        <references count="1">
          <reference field="1" count="1">
            <x v="7"/>
          </reference>
        </references>
      </pivotArea>
    </format>
    <format dxfId="3">
      <pivotArea dataOnly="0" fieldPosition="0">
        <references count="1">
          <reference field="1" count="1">
            <x v="1"/>
          </reference>
        </references>
      </pivotArea>
    </format>
    <format dxfId="2">
      <pivotArea collapsedLevelsAreSubtotals="1" fieldPosition="0">
        <references count="1">
          <reference field="1" count="1">
            <x v="7"/>
          </reference>
        </references>
      </pivotArea>
    </format>
    <format dxfId="1">
      <pivotArea dataOnly="0" labelOnly="1" fieldPosition="0">
        <references count="1">
          <reference field="1" count="1">
            <x v="7"/>
          </reference>
        </references>
      </pivotArea>
    </format>
    <format dxfId="0">
      <pivotArea dataOnly="0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FBAEF-90A7-4845-8455-4ECAEEA2B7FC}" name="PivotTable9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I30:T34" firstHeaderRow="1" firstDataRow="2" firstDataCol="1"/>
  <pivotFields count="2">
    <pivotField axis="axisRow" dataField="1" compact="0" outline="0" showAll="0" includeNewItemsInFilter="1">
      <items count="3">
        <item x="0"/>
        <item x="1"/>
        <item t="default"/>
      </items>
    </pivotField>
    <pivotField axis="axisCol" compact="0" outline="0" showAll="0" includeNewItemsInFilter="1">
      <items count="11">
        <item x="2"/>
        <item x="3"/>
        <item x="9"/>
        <item x="4"/>
        <item x="1"/>
        <item x="6"/>
        <item x="8"/>
        <item x="0"/>
        <item x="5"/>
        <item x="7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Origin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09676-25ED-4388-9D0C-28B6D13F4752}" name="PivotTable1" cacheId="2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B2:F6" firstHeaderRow="1" firstDataRow="2" firstDataCol="1"/>
  <pivotFields count="9">
    <pivotField compact="0" outline="0" showAll="0" includeNewItemsInFilter="1"/>
    <pivotField compact="0" outline="0" showAll="0" includeNewItemsInFilter="1"/>
    <pivotField compact="0" numFmtId="164" outline="0" showAll="0" includeNewItemsInFilter="1"/>
    <pivotField axis="axisCol" compact="0" outline="0" showAll="0" includeNewItemsInFilter="1">
      <items count="4">
        <item x="2"/>
        <item x="1"/>
        <item x="0"/>
        <item t="default"/>
      </items>
    </pivotField>
    <pivotField compact="0" numFmtId="164" outline="0" showAll="0" includeNewItemsInFilter="1"/>
    <pivotField compact="0" outline="0" showAll="0" includeNewItemsInFilter="1"/>
    <pivotField compact="0" outline="0" showAll="0" includeNewItemsInFilter="1"/>
    <pivotField axis="axisRow" dataField="1" compact="0" outline="0" showAll="0" includeNewItemsInFilter="1">
      <items count="3">
        <item x="0"/>
        <item x="1"/>
        <item t="default"/>
      </items>
    </pivotField>
    <pivotField compact="0" outline="0" showAll="0" includeNewItemsInFilter="1"/>
  </pivotFields>
  <rowFields count="1">
    <field x="7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Origin" fld="7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DBD2A-2105-4D92-AFF3-7CF86827E17E}" name="PivotTable7" cacheId="1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B53:E57" firstHeaderRow="1" firstDataRow="2" firstDataCol="1"/>
  <pivotFields count="10">
    <pivotField compact="0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compact="0" numFmtId="164" outline="0" showAll="0" includeNewItemsInFilter="1"/>
    <pivotField compact="0" outline="0" showAll="0" includeNewItemsInFilter="1"/>
    <pivotField axis="axisCol" compact="0" outline="0" showAll="0" includeNewItemsInFilter="1">
      <items count="3">
        <item x="1"/>
        <item x="0"/>
        <item t="default"/>
      </items>
    </pivotField>
    <pivotField compact="0" outline="0" showAll="0" includeNewItemsInFilter="1"/>
    <pivotField axis="axisRow" dataField="1" compact="0" outline="0" showAll="0" includeNewItemsInFilter="1">
      <items count="3">
        <item x="0"/>
        <item x="1"/>
        <item t="default"/>
      </items>
    </pivotField>
    <pivotField compact="0" outline="0" showAll="0" includeNewItemsInFilter="1"/>
  </pivotFields>
  <rowFields count="1">
    <field x="8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Origin" fld="8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A840-7B08-4096-8EFA-693014CB664F}">
  <dimension ref="A1:G15"/>
  <sheetViews>
    <sheetView tabSelected="1" workbookViewId="0">
      <selection activeCell="F14" sqref="F14"/>
    </sheetView>
  </sheetViews>
  <sheetFormatPr defaultRowHeight="13.2" x14ac:dyDescent="0.25"/>
  <cols>
    <col min="1" max="1" width="14" style="80" customWidth="1"/>
    <col min="2" max="2" width="51.21875" style="80" customWidth="1"/>
    <col min="3" max="5" width="8.88671875" style="80"/>
    <col min="6" max="6" width="16.44140625" style="80" customWidth="1"/>
    <col min="7" max="7" width="46.5546875" style="80" bestFit="1" customWidth="1"/>
    <col min="8" max="256" width="8.88671875" style="80"/>
    <col min="257" max="257" width="14" style="80" customWidth="1"/>
    <col min="258" max="258" width="46.5546875" style="80" bestFit="1" customWidth="1"/>
    <col min="259" max="512" width="8.88671875" style="80"/>
    <col min="513" max="513" width="14" style="80" customWidth="1"/>
    <col min="514" max="514" width="46.5546875" style="80" bestFit="1" customWidth="1"/>
    <col min="515" max="768" width="8.88671875" style="80"/>
    <col min="769" max="769" width="14" style="80" customWidth="1"/>
    <col min="770" max="770" width="46.5546875" style="80" bestFit="1" customWidth="1"/>
    <col min="771" max="1024" width="8.88671875" style="80"/>
    <col min="1025" max="1025" width="14" style="80" customWidth="1"/>
    <col min="1026" max="1026" width="46.5546875" style="80" bestFit="1" customWidth="1"/>
    <col min="1027" max="1280" width="8.88671875" style="80"/>
    <col min="1281" max="1281" width="14" style="80" customWidth="1"/>
    <col min="1282" max="1282" width="46.5546875" style="80" bestFit="1" customWidth="1"/>
    <col min="1283" max="1536" width="8.88671875" style="80"/>
    <col min="1537" max="1537" width="14" style="80" customWidth="1"/>
    <col min="1538" max="1538" width="46.5546875" style="80" bestFit="1" customWidth="1"/>
    <col min="1539" max="1792" width="8.88671875" style="80"/>
    <col min="1793" max="1793" width="14" style="80" customWidth="1"/>
    <col min="1794" max="1794" width="46.5546875" style="80" bestFit="1" customWidth="1"/>
    <col min="1795" max="2048" width="8.88671875" style="80"/>
    <col min="2049" max="2049" width="14" style="80" customWidth="1"/>
    <col min="2050" max="2050" width="46.5546875" style="80" bestFit="1" customWidth="1"/>
    <col min="2051" max="2304" width="8.88671875" style="80"/>
    <col min="2305" max="2305" width="14" style="80" customWidth="1"/>
    <col min="2306" max="2306" width="46.5546875" style="80" bestFit="1" customWidth="1"/>
    <col min="2307" max="2560" width="8.88671875" style="80"/>
    <col min="2561" max="2561" width="14" style="80" customWidth="1"/>
    <col min="2562" max="2562" width="46.5546875" style="80" bestFit="1" customWidth="1"/>
    <col min="2563" max="2816" width="8.88671875" style="80"/>
    <col min="2817" max="2817" width="14" style="80" customWidth="1"/>
    <col min="2818" max="2818" width="46.5546875" style="80" bestFit="1" customWidth="1"/>
    <col min="2819" max="3072" width="8.88671875" style="80"/>
    <col min="3073" max="3073" width="14" style="80" customWidth="1"/>
    <col min="3074" max="3074" width="46.5546875" style="80" bestFit="1" customWidth="1"/>
    <col min="3075" max="3328" width="8.88671875" style="80"/>
    <col min="3329" max="3329" width="14" style="80" customWidth="1"/>
    <col min="3330" max="3330" width="46.5546875" style="80" bestFit="1" customWidth="1"/>
    <col min="3331" max="3584" width="8.88671875" style="80"/>
    <col min="3585" max="3585" width="14" style="80" customWidth="1"/>
    <col min="3586" max="3586" width="46.5546875" style="80" bestFit="1" customWidth="1"/>
    <col min="3587" max="3840" width="8.88671875" style="80"/>
    <col min="3841" max="3841" width="14" style="80" customWidth="1"/>
    <col min="3842" max="3842" width="46.5546875" style="80" bestFit="1" customWidth="1"/>
    <col min="3843" max="4096" width="8.88671875" style="80"/>
    <col min="4097" max="4097" width="14" style="80" customWidth="1"/>
    <col min="4098" max="4098" width="46.5546875" style="80" bestFit="1" customWidth="1"/>
    <col min="4099" max="4352" width="8.88671875" style="80"/>
    <col min="4353" max="4353" width="14" style="80" customWidth="1"/>
    <col min="4354" max="4354" width="46.5546875" style="80" bestFit="1" customWidth="1"/>
    <col min="4355" max="4608" width="8.88671875" style="80"/>
    <col min="4609" max="4609" width="14" style="80" customWidth="1"/>
    <col min="4610" max="4610" width="46.5546875" style="80" bestFit="1" customWidth="1"/>
    <col min="4611" max="4864" width="8.88671875" style="80"/>
    <col min="4865" max="4865" width="14" style="80" customWidth="1"/>
    <col min="4866" max="4866" width="46.5546875" style="80" bestFit="1" customWidth="1"/>
    <col min="4867" max="5120" width="8.88671875" style="80"/>
    <col min="5121" max="5121" width="14" style="80" customWidth="1"/>
    <col min="5122" max="5122" width="46.5546875" style="80" bestFit="1" customWidth="1"/>
    <col min="5123" max="5376" width="8.88671875" style="80"/>
    <col min="5377" max="5377" width="14" style="80" customWidth="1"/>
    <col min="5378" max="5378" width="46.5546875" style="80" bestFit="1" customWidth="1"/>
    <col min="5379" max="5632" width="8.88671875" style="80"/>
    <col min="5633" max="5633" width="14" style="80" customWidth="1"/>
    <col min="5634" max="5634" width="46.5546875" style="80" bestFit="1" customWidth="1"/>
    <col min="5635" max="5888" width="8.88671875" style="80"/>
    <col min="5889" max="5889" width="14" style="80" customWidth="1"/>
    <col min="5890" max="5890" width="46.5546875" style="80" bestFit="1" customWidth="1"/>
    <col min="5891" max="6144" width="8.88671875" style="80"/>
    <col min="6145" max="6145" width="14" style="80" customWidth="1"/>
    <col min="6146" max="6146" width="46.5546875" style="80" bestFit="1" customWidth="1"/>
    <col min="6147" max="6400" width="8.88671875" style="80"/>
    <col min="6401" max="6401" width="14" style="80" customWidth="1"/>
    <col min="6402" max="6402" width="46.5546875" style="80" bestFit="1" customWidth="1"/>
    <col min="6403" max="6656" width="8.88671875" style="80"/>
    <col min="6657" max="6657" width="14" style="80" customWidth="1"/>
    <col min="6658" max="6658" width="46.5546875" style="80" bestFit="1" customWidth="1"/>
    <col min="6659" max="6912" width="8.88671875" style="80"/>
    <col min="6913" max="6913" width="14" style="80" customWidth="1"/>
    <col min="6914" max="6914" width="46.5546875" style="80" bestFit="1" customWidth="1"/>
    <col min="6915" max="7168" width="8.88671875" style="80"/>
    <col min="7169" max="7169" width="14" style="80" customWidth="1"/>
    <col min="7170" max="7170" width="46.5546875" style="80" bestFit="1" customWidth="1"/>
    <col min="7171" max="7424" width="8.88671875" style="80"/>
    <col min="7425" max="7425" width="14" style="80" customWidth="1"/>
    <col min="7426" max="7426" width="46.5546875" style="80" bestFit="1" customWidth="1"/>
    <col min="7427" max="7680" width="8.88671875" style="80"/>
    <col min="7681" max="7681" width="14" style="80" customWidth="1"/>
    <col min="7682" max="7682" width="46.5546875" style="80" bestFit="1" customWidth="1"/>
    <col min="7683" max="7936" width="8.88671875" style="80"/>
    <col min="7937" max="7937" width="14" style="80" customWidth="1"/>
    <col min="7938" max="7938" width="46.5546875" style="80" bestFit="1" customWidth="1"/>
    <col min="7939" max="8192" width="8.88671875" style="80"/>
    <col min="8193" max="8193" width="14" style="80" customWidth="1"/>
    <col min="8194" max="8194" width="46.5546875" style="80" bestFit="1" customWidth="1"/>
    <col min="8195" max="8448" width="8.88671875" style="80"/>
    <col min="8449" max="8449" width="14" style="80" customWidth="1"/>
    <col min="8450" max="8450" width="46.5546875" style="80" bestFit="1" customWidth="1"/>
    <col min="8451" max="8704" width="8.88671875" style="80"/>
    <col min="8705" max="8705" width="14" style="80" customWidth="1"/>
    <col min="8706" max="8706" width="46.5546875" style="80" bestFit="1" customWidth="1"/>
    <col min="8707" max="8960" width="8.88671875" style="80"/>
    <col min="8961" max="8961" width="14" style="80" customWidth="1"/>
    <col min="8962" max="8962" width="46.5546875" style="80" bestFit="1" customWidth="1"/>
    <col min="8963" max="9216" width="8.88671875" style="80"/>
    <col min="9217" max="9217" width="14" style="80" customWidth="1"/>
    <col min="9218" max="9218" width="46.5546875" style="80" bestFit="1" customWidth="1"/>
    <col min="9219" max="9472" width="8.88671875" style="80"/>
    <col min="9473" max="9473" width="14" style="80" customWidth="1"/>
    <col min="9474" max="9474" width="46.5546875" style="80" bestFit="1" customWidth="1"/>
    <col min="9475" max="9728" width="8.88671875" style="80"/>
    <col min="9729" max="9729" width="14" style="80" customWidth="1"/>
    <col min="9730" max="9730" width="46.5546875" style="80" bestFit="1" customWidth="1"/>
    <col min="9731" max="9984" width="8.88671875" style="80"/>
    <col min="9985" max="9985" width="14" style="80" customWidth="1"/>
    <col min="9986" max="9986" width="46.5546875" style="80" bestFit="1" customWidth="1"/>
    <col min="9987" max="10240" width="8.88671875" style="80"/>
    <col min="10241" max="10241" width="14" style="80" customWidth="1"/>
    <col min="10242" max="10242" width="46.5546875" style="80" bestFit="1" customWidth="1"/>
    <col min="10243" max="10496" width="8.88671875" style="80"/>
    <col min="10497" max="10497" width="14" style="80" customWidth="1"/>
    <col min="10498" max="10498" width="46.5546875" style="80" bestFit="1" customWidth="1"/>
    <col min="10499" max="10752" width="8.88671875" style="80"/>
    <col min="10753" max="10753" width="14" style="80" customWidth="1"/>
    <col min="10754" max="10754" width="46.5546875" style="80" bestFit="1" customWidth="1"/>
    <col min="10755" max="11008" width="8.88671875" style="80"/>
    <col min="11009" max="11009" width="14" style="80" customWidth="1"/>
    <col min="11010" max="11010" width="46.5546875" style="80" bestFit="1" customWidth="1"/>
    <col min="11011" max="11264" width="8.88671875" style="80"/>
    <col min="11265" max="11265" width="14" style="80" customWidth="1"/>
    <col min="11266" max="11266" width="46.5546875" style="80" bestFit="1" customWidth="1"/>
    <col min="11267" max="11520" width="8.88671875" style="80"/>
    <col min="11521" max="11521" width="14" style="80" customWidth="1"/>
    <col min="11522" max="11522" width="46.5546875" style="80" bestFit="1" customWidth="1"/>
    <col min="11523" max="11776" width="8.88671875" style="80"/>
    <col min="11777" max="11777" width="14" style="80" customWidth="1"/>
    <col min="11778" max="11778" width="46.5546875" style="80" bestFit="1" customWidth="1"/>
    <col min="11779" max="12032" width="8.88671875" style="80"/>
    <col min="12033" max="12033" width="14" style="80" customWidth="1"/>
    <col min="12034" max="12034" width="46.5546875" style="80" bestFit="1" customWidth="1"/>
    <col min="12035" max="12288" width="8.88671875" style="80"/>
    <col min="12289" max="12289" width="14" style="80" customWidth="1"/>
    <col min="12290" max="12290" width="46.5546875" style="80" bestFit="1" customWidth="1"/>
    <col min="12291" max="12544" width="8.88671875" style="80"/>
    <col min="12545" max="12545" width="14" style="80" customWidth="1"/>
    <col min="12546" max="12546" width="46.5546875" style="80" bestFit="1" customWidth="1"/>
    <col min="12547" max="12800" width="8.88671875" style="80"/>
    <col min="12801" max="12801" width="14" style="80" customWidth="1"/>
    <col min="12802" max="12802" width="46.5546875" style="80" bestFit="1" customWidth="1"/>
    <col min="12803" max="13056" width="8.88671875" style="80"/>
    <col min="13057" max="13057" width="14" style="80" customWidth="1"/>
    <col min="13058" max="13058" width="46.5546875" style="80" bestFit="1" customWidth="1"/>
    <col min="13059" max="13312" width="8.88671875" style="80"/>
    <col min="13313" max="13313" width="14" style="80" customWidth="1"/>
    <col min="13314" max="13314" width="46.5546875" style="80" bestFit="1" customWidth="1"/>
    <col min="13315" max="13568" width="8.88671875" style="80"/>
    <col min="13569" max="13569" width="14" style="80" customWidth="1"/>
    <col min="13570" max="13570" width="46.5546875" style="80" bestFit="1" customWidth="1"/>
    <col min="13571" max="13824" width="8.88671875" style="80"/>
    <col min="13825" max="13825" width="14" style="80" customWidth="1"/>
    <col min="13826" max="13826" width="46.5546875" style="80" bestFit="1" customWidth="1"/>
    <col min="13827" max="14080" width="8.88671875" style="80"/>
    <col min="14081" max="14081" width="14" style="80" customWidth="1"/>
    <col min="14082" max="14082" width="46.5546875" style="80" bestFit="1" customWidth="1"/>
    <col min="14083" max="14336" width="8.88671875" style="80"/>
    <col min="14337" max="14337" width="14" style="80" customWidth="1"/>
    <col min="14338" max="14338" width="46.5546875" style="80" bestFit="1" customWidth="1"/>
    <col min="14339" max="14592" width="8.88671875" style="80"/>
    <col min="14593" max="14593" width="14" style="80" customWidth="1"/>
    <col min="14594" max="14594" width="46.5546875" style="80" bestFit="1" customWidth="1"/>
    <col min="14595" max="14848" width="8.88671875" style="80"/>
    <col min="14849" max="14849" width="14" style="80" customWidth="1"/>
    <col min="14850" max="14850" width="46.5546875" style="80" bestFit="1" customWidth="1"/>
    <col min="14851" max="15104" width="8.88671875" style="80"/>
    <col min="15105" max="15105" width="14" style="80" customWidth="1"/>
    <col min="15106" max="15106" width="46.5546875" style="80" bestFit="1" customWidth="1"/>
    <col min="15107" max="15360" width="8.88671875" style="80"/>
    <col min="15361" max="15361" width="14" style="80" customWidth="1"/>
    <col min="15362" max="15362" width="46.5546875" style="80" bestFit="1" customWidth="1"/>
    <col min="15363" max="15616" width="8.88671875" style="80"/>
    <col min="15617" max="15617" width="14" style="80" customWidth="1"/>
    <col min="15618" max="15618" width="46.5546875" style="80" bestFit="1" customWidth="1"/>
    <col min="15619" max="15872" width="8.88671875" style="80"/>
    <col min="15873" max="15873" width="14" style="80" customWidth="1"/>
    <col min="15874" max="15874" width="46.5546875" style="80" bestFit="1" customWidth="1"/>
    <col min="15875" max="16128" width="8.88671875" style="80"/>
    <col min="16129" max="16129" width="14" style="80" customWidth="1"/>
    <col min="16130" max="16130" width="46.5546875" style="80" bestFit="1" customWidth="1"/>
    <col min="16131" max="16384" width="8.88671875" style="80"/>
  </cols>
  <sheetData>
    <row r="1" spans="1:7" s="79" customFormat="1" x14ac:dyDescent="0.25">
      <c r="A1" s="79" t="s">
        <v>382</v>
      </c>
      <c r="F1" s="79" t="s">
        <v>576</v>
      </c>
    </row>
    <row r="2" spans="1:7" x14ac:dyDescent="0.25">
      <c r="A2" s="79" t="s">
        <v>383</v>
      </c>
    </row>
    <row r="5" spans="1:7" x14ac:dyDescent="0.25">
      <c r="A5" s="81" t="s">
        <v>384</v>
      </c>
      <c r="B5" s="81" t="s">
        <v>385</v>
      </c>
      <c r="F5" s="81" t="s">
        <v>384</v>
      </c>
      <c r="G5" s="81" t="s">
        <v>385</v>
      </c>
    </row>
    <row r="6" spans="1:7" x14ac:dyDescent="0.25">
      <c r="A6" s="82" t="s">
        <v>26</v>
      </c>
      <c r="B6" s="82" t="s">
        <v>386</v>
      </c>
      <c r="F6" s="82" t="s">
        <v>468</v>
      </c>
      <c r="G6" s="82" t="s">
        <v>391</v>
      </c>
    </row>
    <row r="7" spans="1:7" x14ac:dyDescent="0.25">
      <c r="A7" s="82" t="s">
        <v>27</v>
      </c>
      <c r="B7" s="82" t="s">
        <v>387</v>
      </c>
      <c r="F7" s="82" t="s">
        <v>18</v>
      </c>
      <c r="G7" s="82" t="s">
        <v>388</v>
      </c>
    </row>
    <row r="8" spans="1:7" x14ac:dyDescent="0.25">
      <c r="A8" s="82" t="s">
        <v>18</v>
      </c>
      <c r="B8" s="82" t="s">
        <v>388</v>
      </c>
      <c r="F8" s="82" t="s">
        <v>21</v>
      </c>
      <c r="G8" s="82" t="s">
        <v>390</v>
      </c>
    </row>
    <row r="9" spans="1:7" ht="26.4" x14ac:dyDescent="0.25">
      <c r="A9" s="82" t="s">
        <v>0</v>
      </c>
      <c r="B9" s="82" t="s">
        <v>389</v>
      </c>
      <c r="F9" s="82" t="s">
        <v>434</v>
      </c>
      <c r="G9" s="83" t="s">
        <v>577</v>
      </c>
    </row>
    <row r="10" spans="1:7" x14ac:dyDescent="0.25">
      <c r="A10" s="82" t="s">
        <v>21</v>
      </c>
      <c r="B10" s="82" t="s">
        <v>390</v>
      </c>
    </row>
    <row r="11" spans="1:7" x14ac:dyDescent="0.25">
      <c r="A11" s="82" t="s">
        <v>29</v>
      </c>
      <c r="B11" s="82" t="s">
        <v>469</v>
      </c>
    </row>
    <row r="12" spans="1:7" x14ac:dyDescent="0.25">
      <c r="A12" s="82" t="s">
        <v>468</v>
      </c>
      <c r="B12" s="82" t="s">
        <v>391</v>
      </c>
    </row>
    <row r="13" spans="1:7" ht="26.4" x14ac:dyDescent="0.25">
      <c r="A13" s="82" t="s">
        <v>30</v>
      </c>
      <c r="B13" s="83" t="s">
        <v>392</v>
      </c>
    </row>
    <row r="14" spans="1:7" ht="52.8" x14ac:dyDescent="0.25">
      <c r="A14" s="82" t="s">
        <v>434</v>
      </c>
      <c r="B14" s="83" t="s">
        <v>497</v>
      </c>
    </row>
    <row r="15" spans="1:7" ht="118.8" x14ac:dyDescent="0.25">
      <c r="A15" s="82" t="s">
        <v>437</v>
      </c>
      <c r="B15" s="83" t="s">
        <v>498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4999-29E8-41E5-9E78-9E290738E28B}">
  <dimension ref="A1:Z747"/>
  <sheetViews>
    <sheetView workbookViewId="0">
      <selection activeCell="U17" sqref="U17"/>
    </sheetView>
  </sheetViews>
  <sheetFormatPr defaultColWidth="9.109375" defaultRowHeight="14.4" x14ac:dyDescent="0.3"/>
  <cols>
    <col min="1" max="1" width="19.109375" style="25" customWidth="1"/>
    <col min="2" max="3" width="13.6640625" style="25" customWidth="1"/>
    <col min="4" max="4" width="7.44140625" style="26" customWidth="1"/>
    <col min="5" max="5" width="8.88671875" style="27" customWidth="1"/>
    <col min="6" max="6" width="6.109375" style="28" customWidth="1"/>
    <col min="7" max="7" width="12" style="29" customWidth="1"/>
    <col min="8" max="8" width="16.44140625" style="30" customWidth="1"/>
    <col min="9" max="9" width="13.109375" style="31" customWidth="1"/>
    <col min="10" max="240" width="9.109375" style="25"/>
    <col min="241" max="241" width="19.109375" style="25" customWidth="1"/>
    <col min="242" max="242" width="13.6640625" style="25" customWidth="1"/>
    <col min="243" max="243" width="7.44140625" style="25" customWidth="1"/>
    <col min="244" max="244" width="11.109375" style="25" bestFit="1" customWidth="1"/>
    <col min="245" max="245" width="8.88671875" style="25" customWidth="1"/>
    <col min="246" max="247" width="6.109375" style="25" customWidth="1"/>
    <col min="248" max="248" width="12" style="25" customWidth="1"/>
    <col min="249" max="249" width="16.44140625" style="25" customWidth="1"/>
    <col min="250" max="250" width="13.109375" style="25" customWidth="1"/>
    <col min="251" max="496" width="9.109375" style="25"/>
    <col min="497" max="497" width="19.109375" style="25" customWidth="1"/>
    <col min="498" max="498" width="13.6640625" style="25" customWidth="1"/>
    <col min="499" max="499" width="7.44140625" style="25" customWidth="1"/>
    <col min="500" max="500" width="11.109375" style="25" bestFit="1" customWidth="1"/>
    <col min="501" max="501" width="8.88671875" style="25" customWidth="1"/>
    <col min="502" max="503" width="6.109375" style="25" customWidth="1"/>
    <col min="504" max="504" width="12" style="25" customWidth="1"/>
    <col min="505" max="505" width="16.44140625" style="25" customWidth="1"/>
    <col min="506" max="506" width="13.109375" style="25" customWidth="1"/>
    <col min="507" max="752" width="9.109375" style="25"/>
    <col min="753" max="753" width="19.109375" style="25" customWidth="1"/>
    <col min="754" max="754" width="13.6640625" style="25" customWidth="1"/>
    <col min="755" max="755" width="7.44140625" style="25" customWidth="1"/>
    <col min="756" max="756" width="11.109375" style="25" bestFit="1" customWidth="1"/>
    <col min="757" max="757" width="8.88671875" style="25" customWidth="1"/>
    <col min="758" max="759" width="6.109375" style="25" customWidth="1"/>
    <col min="760" max="760" width="12" style="25" customWidth="1"/>
    <col min="761" max="761" width="16.44140625" style="25" customWidth="1"/>
    <col min="762" max="762" width="13.109375" style="25" customWidth="1"/>
    <col min="763" max="1008" width="9.109375" style="25"/>
    <col min="1009" max="1009" width="19.109375" style="25" customWidth="1"/>
    <col min="1010" max="1010" width="13.6640625" style="25" customWidth="1"/>
    <col min="1011" max="1011" width="7.44140625" style="25" customWidth="1"/>
    <col min="1012" max="1012" width="11.109375" style="25" bestFit="1" customWidth="1"/>
    <col min="1013" max="1013" width="8.88671875" style="25" customWidth="1"/>
    <col min="1014" max="1015" width="6.109375" style="25" customWidth="1"/>
    <col min="1016" max="1016" width="12" style="25" customWidth="1"/>
    <col min="1017" max="1017" width="16.44140625" style="25" customWidth="1"/>
    <col min="1018" max="1018" width="13.109375" style="25" customWidth="1"/>
    <col min="1019" max="1264" width="9.109375" style="25"/>
    <col min="1265" max="1265" width="19.109375" style="25" customWidth="1"/>
    <col min="1266" max="1266" width="13.6640625" style="25" customWidth="1"/>
    <col min="1267" max="1267" width="7.44140625" style="25" customWidth="1"/>
    <col min="1268" max="1268" width="11.109375" style="25" bestFit="1" customWidth="1"/>
    <col min="1269" max="1269" width="8.88671875" style="25" customWidth="1"/>
    <col min="1270" max="1271" width="6.109375" style="25" customWidth="1"/>
    <col min="1272" max="1272" width="12" style="25" customWidth="1"/>
    <col min="1273" max="1273" width="16.44140625" style="25" customWidth="1"/>
    <col min="1274" max="1274" width="13.109375" style="25" customWidth="1"/>
    <col min="1275" max="1520" width="9.109375" style="25"/>
    <col min="1521" max="1521" width="19.109375" style="25" customWidth="1"/>
    <col min="1522" max="1522" width="13.6640625" style="25" customWidth="1"/>
    <col min="1523" max="1523" width="7.44140625" style="25" customWidth="1"/>
    <col min="1524" max="1524" width="11.109375" style="25" bestFit="1" customWidth="1"/>
    <col min="1525" max="1525" width="8.88671875" style="25" customWidth="1"/>
    <col min="1526" max="1527" width="6.109375" style="25" customWidth="1"/>
    <col min="1528" max="1528" width="12" style="25" customWidth="1"/>
    <col min="1529" max="1529" width="16.44140625" style="25" customWidth="1"/>
    <col min="1530" max="1530" width="13.109375" style="25" customWidth="1"/>
    <col min="1531" max="1776" width="9.109375" style="25"/>
    <col min="1777" max="1777" width="19.109375" style="25" customWidth="1"/>
    <col min="1778" max="1778" width="13.6640625" style="25" customWidth="1"/>
    <col min="1779" max="1779" width="7.44140625" style="25" customWidth="1"/>
    <col min="1780" max="1780" width="11.109375" style="25" bestFit="1" customWidth="1"/>
    <col min="1781" max="1781" width="8.88671875" style="25" customWidth="1"/>
    <col min="1782" max="1783" width="6.109375" style="25" customWidth="1"/>
    <col min="1784" max="1784" width="12" style="25" customWidth="1"/>
    <col min="1785" max="1785" width="16.44140625" style="25" customWidth="1"/>
    <col min="1786" max="1786" width="13.109375" style="25" customWidth="1"/>
    <col min="1787" max="2032" width="9.109375" style="25"/>
    <col min="2033" max="2033" width="19.109375" style="25" customWidth="1"/>
    <col min="2034" max="2034" width="13.6640625" style="25" customWidth="1"/>
    <col min="2035" max="2035" width="7.44140625" style="25" customWidth="1"/>
    <col min="2036" max="2036" width="11.109375" style="25" bestFit="1" customWidth="1"/>
    <col min="2037" max="2037" width="8.88671875" style="25" customWidth="1"/>
    <col min="2038" max="2039" width="6.109375" style="25" customWidth="1"/>
    <col min="2040" max="2040" width="12" style="25" customWidth="1"/>
    <col min="2041" max="2041" width="16.44140625" style="25" customWidth="1"/>
    <col min="2042" max="2042" width="13.109375" style="25" customWidth="1"/>
    <col min="2043" max="2288" width="9.109375" style="25"/>
    <col min="2289" max="2289" width="19.109375" style="25" customWidth="1"/>
    <col min="2290" max="2290" width="13.6640625" style="25" customWidth="1"/>
    <col min="2291" max="2291" width="7.44140625" style="25" customWidth="1"/>
    <col min="2292" max="2292" width="11.109375" style="25" bestFit="1" customWidth="1"/>
    <col min="2293" max="2293" width="8.88671875" style="25" customWidth="1"/>
    <col min="2294" max="2295" width="6.109375" style="25" customWidth="1"/>
    <col min="2296" max="2296" width="12" style="25" customWidth="1"/>
    <col min="2297" max="2297" width="16.44140625" style="25" customWidth="1"/>
    <col min="2298" max="2298" width="13.109375" style="25" customWidth="1"/>
    <col min="2299" max="2544" width="9.109375" style="25"/>
    <col min="2545" max="2545" width="19.109375" style="25" customWidth="1"/>
    <col min="2546" max="2546" width="13.6640625" style="25" customWidth="1"/>
    <col min="2547" max="2547" width="7.44140625" style="25" customWidth="1"/>
    <col min="2548" max="2548" width="11.109375" style="25" bestFit="1" customWidth="1"/>
    <col min="2549" max="2549" width="8.88671875" style="25" customWidth="1"/>
    <col min="2550" max="2551" width="6.109375" style="25" customWidth="1"/>
    <col min="2552" max="2552" width="12" style="25" customWidth="1"/>
    <col min="2553" max="2553" width="16.44140625" style="25" customWidth="1"/>
    <col min="2554" max="2554" width="13.109375" style="25" customWidth="1"/>
    <col min="2555" max="2800" width="9.109375" style="25"/>
    <col min="2801" max="2801" width="19.109375" style="25" customWidth="1"/>
    <col min="2802" max="2802" width="13.6640625" style="25" customWidth="1"/>
    <col min="2803" max="2803" width="7.44140625" style="25" customWidth="1"/>
    <col min="2804" max="2804" width="11.109375" style="25" bestFit="1" customWidth="1"/>
    <col min="2805" max="2805" width="8.88671875" style="25" customWidth="1"/>
    <col min="2806" max="2807" width="6.109375" style="25" customWidth="1"/>
    <col min="2808" max="2808" width="12" style="25" customWidth="1"/>
    <col min="2809" max="2809" width="16.44140625" style="25" customWidth="1"/>
    <col min="2810" max="2810" width="13.109375" style="25" customWidth="1"/>
    <col min="2811" max="3056" width="9.109375" style="25"/>
    <col min="3057" max="3057" width="19.109375" style="25" customWidth="1"/>
    <col min="3058" max="3058" width="13.6640625" style="25" customWidth="1"/>
    <col min="3059" max="3059" width="7.44140625" style="25" customWidth="1"/>
    <col min="3060" max="3060" width="11.109375" style="25" bestFit="1" customWidth="1"/>
    <col min="3061" max="3061" width="8.88671875" style="25" customWidth="1"/>
    <col min="3062" max="3063" width="6.109375" style="25" customWidth="1"/>
    <col min="3064" max="3064" width="12" style="25" customWidth="1"/>
    <col min="3065" max="3065" width="16.44140625" style="25" customWidth="1"/>
    <col min="3066" max="3066" width="13.109375" style="25" customWidth="1"/>
    <col min="3067" max="3312" width="9.109375" style="25"/>
    <col min="3313" max="3313" width="19.109375" style="25" customWidth="1"/>
    <col min="3314" max="3314" width="13.6640625" style="25" customWidth="1"/>
    <col min="3315" max="3315" width="7.44140625" style="25" customWidth="1"/>
    <col min="3316" max="3316" width="11.109375" style="25" bestFit="1" customWidth="1"/>
    <col min="3317" max="3317" width="8.88671875" style="25" customWidth="1"/>
    <col min="3318" max="3319" width="6.109375" style="25" customWidth="1"/>
    <col min="3320" max="3320" width="12" style="25" customWidth="1"/>
    <col min="3321" max="3321" width="16.44140625" style="25" customWidth="1"/>
    <col min="3322" max="3322" width="13.109375" style="25" customWidth="1"/>
    <col min="3323" max="3568" width="9.109375" style="25"/>
    <col min="3569" max="3569" width="19.109375" style="25" customWidth="1"/>
    <col min="3570" max="3570" width="13.6640625" style="25" customWidth="1"/>
    <col min="3571" max="3571" width="7.44140625" style="25" customWidth="1"/>
    <col min="3572" max="3572" width="11.109375" style="25" bestFit="1" customWidth="1"/>
    <col min="3573" max="3573" width="8.88671875" style="25" customWidth="1"/>
    <col min="3574" max="3575" width="6.109375" style="25" customWidth="1"/>
    <col min="3576" max="3576" width="12" style="25" customWidth="1"/>
    <col min="3577" max="3577" width="16.44140625" style="25" customWidth="1"/>
    <col min="3578" max="3578" width="13.109375" style="25" customWidth="1"/>
    <col min="3579" max="3824" width="9.109375" style="25"/>
    <col min="3825" max="3825" width="19.109375" style="25" customWidth="1"/>
    <col min="3826" max="3826" width="13.6640625" style="25" customWidth="1"/>
    <col min="3827" max="3827" width="7.44140625" style="25" customWidth="1"/>
    <col min="3828" max="3828" width="11.109375" style="25" bestFit="1" customWidth="1"/>
    <col min="3829" max="3829" width="8.88671875" style="25" customWidth="1"/>
    <col min="3830" max="3831" width="6.109375" style="25" customWidth="1"/>
    <col min="3832" max="3832" width="12" style="25" customWidth="1"/>
    <col min="3833" max="3833" width="16.44140625" style="25" customWidth="1"/>
    <col min="3834" max="3834" width="13.109375" style="25" customWidth="1"/>
    <col min="3835" max="4080" width="9.109375" style="25"/>
    <col min="4081" max="4081" width="19.109375" style="25" customWidth="1"/>
    <col min="4082" max="4082" width="13.6640625" style="25" customWidth="1"/>
    <col min="4083" max="4083" width="7.44140625" style="25" customWidth="1"/>
    <col min="4084" max="4084" width="11.109375" style="25" bestFit="1" customWidth="1"/>
    <col min="4085" max="4085" width="8.88671875" style="25" customWidth="1"/>
    <col min="4086" max="4087" width="6.109375" style="25" customWidth="1"/>
    <col min="4088" max="4088" width="12" style="25" customWidth="1"/>
    <col min="4089" max="4089" width="16.44140625" style="25" customWidth="1"/>
    <col min="4090" max="4090" width="13.109375" style="25" customWidth="1"/>
    <col min="4091" max="4336" width="9.109375" style="25"/>
    <col min="4337" max="4337" width="19.109375" style="25" customWidth="1"/>
    <col min="4338" max="4338" width="13.6640625" style="25" customWidth="1"/>
    <col min="4339" max="4339" width="7.44140625" style="25" customWidth="1"/>
    <col min="4340" max="4340" width="11.109375" style="25" bestFit="1" customWidth="1"/>
    <col min="4341" max="4341" width="8.88671875" style="25" customWidth="1"/>
    <col min="4342" max="4343" width="6.109375" style="25" customWidth="1"/>
    <col min="4344" max="4344" width="12" style="25" customWidth="1"/>
    <col min="4345" max="4345" width="16.44140625" style="25" customWidth="1"/>
    <col min="4346" max="4346" width="13.109375" style="25" customWidth="1"/>
    <col min="4347" max="4592" width="9.109375" style="25"/>
    <col min="4593" max="4593" width="19.109375" style="25" customWidth="1"/>
    <col min="4594" max="4594" width="13.6640625" style="25" customWidth="1"/>
    <col min="4595" max="4595" width="7.44140625" style="25" customWidth="1"/>
    <col min="4596" max="4596" width="11.109375" style="25" bestFit="1" customWidth="1"/>
    <col min="4597" max="4597" width="8.88671875" style="25" customWidth="1"/>
    <col min="4598" max="4599" width="6.109375" style="25" customWidth="1"/>
    <col min="4600" max="4600" width="12" style="25" customWidth="1"/>
    <col min="4601" max="4601" width="16.44140625" style="25" customWidth="1"/>
    <col min="4602" max="4602" width="13.109375" style="25" customWidth="1"/>
    <col min="4603" max="4848" width="9.109375" style="25"/>
    <col min="4849" max="4849" width="19.109375" style="25" customWidth="1"/>
    <col min="4850" max="4850" width="13.6640625" style="25" customWidth="1"/>
    <col min="4851" max="4851" width="7.44140625" style="25" customWidth="1"/>
    <col min="4852" max="4852" width="11.109375" style="25" bestFit="1" customWidth="1"/>
    <col min="4853" max="4853" width="8.88671875" style="25" customWidth="1"/>
    <col min="4854" max="4855" width="6.109375" style="25" customWidth="1"/>
    <col min="4856" max="4856" width="12" style="25" customWidth="1"/>
    <col min="4857" max="4857" width="16.44140625" style="25" customWidth="1"/>
    <col min="4858" max="4858" width="13.109375" style="25" customWidth="1"/>
    <col min="4859" max="5104" width="9.109375" style="25"/>
    <col min="5105" max="5105" width="19.109375" style="25" customWidth="1"/>
    <col min="5106" max="5106" width="13.6640625" style="25" customWidth="1"/>
    <col min="5107" max="5107" width="7.44140625" style="25" customWidth="1"/>
    <col min="5108" max="5108" width="11.109375" style="25" bestFit="1" customWidth="1"/>
    <col min="5109" max="5109" width="8.88671875" style="25" customWidth="1"/>
    <col min="5110" max="5111" width="6.109375" style="25" customWidth="1"/>
    <col min="5112" max="5112" width="12" style="25" customWidth="1"/>
    <col min="5113" max="5113" width="16.44140625" style="25" customWidth="1"/>
    <col min="5114" max="5114" width="13.109375" style="25" customWidth="1"/>
    <col min="5115" max="5360" width="9.109375" style="25"/>
    <col min="5361" max="5361" width="19.109375" style="25" customWidth="1"/>
    <col min="5362" max="5362" width="13.6640625" style="25" customWidth="1"/>
    <col min="5363" max="5363" width="7.44140625" style="25" customWidth="1"/>
    <col min="5364" max="5364" width="11.109375" style="25" bestFit="1" customWidth="1"/>
    <col min="5365" max="5365" width="8.88671875" style="25" customWidth="1"/>
    <col min="5366" max="5367" width="6.109375" style="25" customWidth="1"/>
    <col min="5368" max="5368" width="12" style="25" customWidth="1"/>
    <col min="5369" max="5369" width="16.44140625" style="25" customWidth="1"/>
    <col min="5370" max="5370" width="13.109375" style="25" customWidth="1"/>
    <col min="5371" max="5616" width="9.109375" style="25"/>
    <col min="5617" max="5617" width="19.109375" style="25" customWidth="1"/>
    <col min="5618" max="5618" width="13.6640625" style="25" customWidth="1"/>
    <col min="5619" max="5619" width="7.44140625" style="25" customWidth="1"/>
    <col min="5620" max="5620" width="11.109375" style="25" bestFit="1" customWidth="1"/>
    <col min="5621" max="5621" width="8.88671875" style="25" customWidth="1"/>
    <col min="5622" max="5623" width="6.109375" style="25" customWidth="1"/>
    <col min="5624" max="5624" width="12" style="25" customWidth="1"/>
    <col min="5625" max="5625" width="16.44140625" style="25" customWidth="1"/>
    <col min="5626" max="5626" width="13.109375" style="25" customWidth="1"/>
    <col min="5627" max="5872" width="9.109375" style="25"/>
    <col min="5873" max="5873" width="19.109375" style="25" customWidth="1"/>
    <col min="5874" max="5874" width="13.6640625" style="25" customWidth="1"/>
    <col min="5875" max="5875" width="7.44140625" style="25" customWidth="1"/>
    <col min="5876" max="5876" width="11.109375" style="25" bestFit="1" customWidth="1"/>
    <col min="5877" max="5877" width="8.88671875" style="25" customWidth="1"/>
    <col min="5878" max="5879" width="6.109375" style="25" customWidth="1"/>
    <col min="5880" max="5880" width="12" style="25" customWidth="1"/>
    <col min="5881" max="5881" width="16.44140625" style="25" customWidth="1"/>
    <col min="5882" max="5882" width="13.109375" style="25" customWidth="1"/>
    <col min="5883" max="6128" width="9.109375" style="25"/>
    <col min="6129" max="6129" width="19.109375" style="25" customWidth="1"/>
    <col min="6130" max="6130" width="13.6640625" style="25" customWidth="1"/>
    <col min="6131" max="6131" width="7.44140625" style="25" customWidth="1"/>
    <col min="6132" max="6132" width="11.109375" style="25" bestFit="1" customWidth="1"/>
    <col min="6133" max="6133" width="8.88671875" style="25" customWidth="1"/>
    <col min="6134" max="6135" width="6.109375" style="25" customWidth="1"/>
    <col min="6136" max="6136" width="12" style="25" customWidth="1"/>
    <col min="6137" max="6137" width="16.44140625" style="25" customWidth="1"/>
    <col min="6138" max="6138" width="13.109375" style="25" customWidth="1"/>
    <col min="6139" max="6384" width="9.109375" style="25"/>
    <col min="6385" max="6385" width="19.109375" style="25" customWidth="1"/>
    <col min="6386" max="6386" width="13.6640625" style="25" customWidth="1"/>
    <col min="6387" max="6387" width="7.44140625" style="25" customWidth="1"/>
    <col min="6388" max="6388" width="11.109375" style="25" bestFit="1" customWidth="1"/>
    <col min="6389" max="6389" width="8.88671875" style="25" customWidth="1"/>
    <col min="6390" max="6391" width="6.109375" style="25" customWidth="1"/>
    <col min="6392" max="6392" width="12" style="25" customWidth="1"/>
    <col min="6393" max="6393" width="16.44140625" style="25" customWidth="1"/>
    <col min="6394" max="6394" width="13.109375" style="25" customWidth="1"/>
    <col min="6395" max="6640" width="9.109375" style="25"/>
    <col min="6641" max="6641" width="19.109375" style="25" customWidth="1"/>
    <col min="6642" max="6642" width="13.6640625" style="25" customWidth="1"/>
    <col min="6643" max="6643" width="7.44140625" style="25" customWidth="1"/>
    <col min="6644" max="6644" width="11.109375" style="25" bestFit="1" customWidth="1"/>
    <col min="6645" max="6645" width="8.88671875" style="25" customWidth="1"/>
    <col min="6646" max="6647" width="6.109375" style="25" customWidth="1"/>
    <col min="6648" max="6648" width="12" style="25" customWidth="1"/>
    <col min="6649" max="6649" width="16.44140625" style="25" customWidth="1"/>
    <col min="6650" max="6650" width="13.109375" style="25" customWidth="1"/>
    <col min="6651" max="6896" width="9.109375" style="25"/>
    <col min="6897" max="6897" width="19.109375" style="25" customWidth="1"/>
    <col min="6898" max="6898" width="13.6640625" style="25" customWidth="1"/>
    <col min="6899" max="6899" width="7.44140625" style="25" customWidth="1"/>
    <col min="6900" max="6900" width="11.109375" style="25" bestFit="1" customWidth="1"/>
    <col min="6901" max="6901" width="8.88671875" style="25" customWidth="1"/>
    <col min="6902" max="6903" width="6.109375" style="25" customWidth="1"/>
    <col min="6904" max="6904" width="12" style="25" customWidth="1"/>
    <col min="6905" max="6905" width="16.44140625" style="25" customWidth="1"/>
    <col min="6906" max="6906" width="13.109375" style="25" customWidth="1"/>
    <col min="6907" max="7152" width="9.109375" style="25"/>
    <col min="7153" max="7153" width="19.109375" style="25" customWidth="1"/>
    <col min="7154" max="7154" width="13.6640625" style="25" customWidth="1"/>
    <col min="7155" max="7155" width="7.44140625" style="25" customWidth="1"/>
    <col min="7156" max="7156" width="11.109375" style="25" bestFit="1" customWidth="1"/>
    <col min="7157" max="7157" width="8.88671875" style="25" customWidth="1"/>
    <col min="7158" max="7159" width="6.109375" style="25" customWidth="1"/>
    <col min="7160" max="7160" width="12" style="25" customWidth="1"/>
    <col min="7161" max="7161" width="16.44140625" style="25" customWidth="1"/>
    <col min="7162" max="7162" width="13.109375" style="25" customWidth="1"/>
    <col min="7163" max="7408" width="9.109375" style="25"/>
    <col min="7409" max="7409" width="19.109375" style="25" customWidth="1"/>
    <col min="7410" max="7410" width="13.6640625" style="25" customWidth="1"/>
    <col min="7411" max="7411" width="7.44140625" style="25" customWidth="1"/>
    <col min="7412" max="7412" width="11.109375" style="25" bestFit="1" customWidth="1"/>
    <col min="7413" max="7413" width="8.88671875" style="25" customWidth="1"/>
    <col min="7414" max="7415" width="6.109375" style="25" customWidth="1"/>
    <col min="7416" max="7416" width="12" style="25" customWidth="1"/>
    <col min="7417" max="7417" width="16.44140625" style="25" customWidth="1"/>
    <col min="7418" max="7418" width="13.109375" style="25" customWidth="1"/>
    <col min="7419" max="7664" width="9.109375" style="25"/>
    <col min="7665" max="7665" width="19.109375" style="25" customWidth="1"/>
    <col min="7666" max="7666" width="13.6640625" style="25" customWidth="1"/>
    <col min="7667" max="7667" width="7.44140625" style="25" customWidth="1"/>
    <col min="7668" max="7668" width="11.109375" style="25" bestFit="1" customWidth="1"/>
    <col min="7669" max="7669" width="8.88671875" style="25" customWidth="1"/>
    <col min="7670" max="7671" width="6.109375" style="25" customWidth="1"/>
    <col min="7672" max="7672" width="12" style="25" customWidth="1"/>
    <col min="7673" max="7673" width="16.44140625" style="25" customWidth="1"/>
    <col min="7674" max="7674" width="13.109375" style="25" customWidth="1"/>
    <col min="7675" max="7920" width="9.109375" style="25"/>
    <col min="7921" max="7921" width="19.109375" style="25" customWidth="1"/>
    <col min="7922" max="7922" width="13.6640625" style="25" customWidth="1"/>
    <col min="7923" max="7923" width="7.44140625" style="25" customWidth="1"/>
    <col min="7924" max="7924" width="11.109375" style="25" bestFit="1" customWidth="1"/>
    <col min="7925" max="7925" width="8.88671875" style="25" customWidth="1"/>
    <col min="7926" max="7927" width="6.109375" style="25" customWidth="1"/>
    <col min="7928" max="7928" width="12" style="25" customWidth="1"/>
    <col min="7929" max="7929" width="16.44140625" style="25" customWidth="1"/>
    <col min="7930" max="7930" width="13.109375" style="25" customWidth="1"/>
    <col min="7931" max="8176" width="9.109375" style="25"/>
    <col min="8177" max="8177" width="19.109375" style="25" customWidth="1"/>
    <col min="8178" max="8178" width="13.6640625" style="25" customWidth="1"/>
    <col min="8179" max="8179" width="7.44140625" style="25" customWidth="1"/>
    <col min="8180" max="8180" width="11.109375" style="25" bestFit="1" customWidth="1"/>
    <col min="8181" max="8181" width="8.88671875" style="25" customWidth="1"/>
    <col min="8182" max="8183" width="6.109375" style="25" customWidth="1"/>
    <col min="8184" max="8184" width="12" style="25" customWidth="1"/>
    <col min="8185" max="8185" width="16.44140625" style="25" customWidth="1"/>
    <col min="8186" max="8186" width="13.109375" style="25" customWidth="1"/>
    <col min="8187" max="8432" width="9.109375" style="25"/>
    <col min="8433" max="8433" width="19.109375" style="25" customWidth="1"/>
    <col min="8434" max="8434" width="13.6640625" style="25" customWidth="1"/>
    <col min="8435" max="8435" width="7.44140625" style="25" customWidth="1"/>
    <col min="8436" max="8436" width="11.109375" style="25" bestFit="1" customWidth="1"/>
    <col min="8437" max="8437" width="8.88671875" style="25" customWidth="1"/>
    <col min="8438" max="8439" width="6.109375" style="25" customWidth="1"/>
    <col min="8440" max="8440" width="12" style="25" customWidth="1"/>
    <col min="8441" max="8441" width="16.44140625" style="25" customWidth="1"/>
    <col min="8442" max="8442" width="13.109375" style="25" customWidth="1"/>
    <col min="8443" max="8688" width="9.109375" style="25"/>
    <col min="8689" max="8689" width="19.109375" style="25" customWidth="1"/>
    <col min="8690" max="8690" width="13.6640625" style="25" customWidth="1"/>
    <col min="8691" max="8691" width="7.44140625" style="25" customWidth="1"/>
    <col min="8692" max="8692" width="11.109375" style="25" bestFit="1" customWidth="1"/>
    <col min="8693" max="8693" width="8.88671875" style="25" customWidth="1"/>
    <col min="8694" max="8695" width="6.109375" style="25" customWidth="1"/>
    <col min="8696" max="8696" width="12" style="25" customWidth="1"/>
    <col min="8697" max="8697" width="16.44140625" style="25" customWidth="1"/>
    <col min="8698" max="8698" width="13.109375" style="25" customWidth="1"/>
    <col min="8699" max="8944" width="9.109375" style="25"/>
    <col min="8945" max="8945" width="19.109375" style="25" customWidth="1"/>
    <col min="8946" max="8946" width="13.6640625" style="25" customWidth="1"/>
    <col min="8947" max="8947" width="7.44140625" style="25" customWidth="1"/>
    <col min="8948" max="8948" width="11.109375" style="25" bestFit="1" customWidth="1"/>
    <col min="8949" max="8949" width="8.88671875" style="25" customWidth="1"/>
    <col min="8950" max="8951" width="6.109375" style="25" customWidth="1"/>
    <col min="8952" max="8952" width="12" style="25" customWidth="1"/>
    <col min="8953" max="8953" width="16.44140625" style="25" customWidth="1"/>
    <col min="8954" max="8954" width="13.109375" style="25" customWidth="1"/>
    <col min="8955" max="9200" width="9.109375" style="25"/>
    <col min="9201" max="9201" width="19.109375" style="25" customWidth="1"/>
    <col min="9202" max="9202" width="13.6640625" style="25" customWidth="1"/>
    <col min="9203" max="9203" width="7.44140625" style="25" customWidth="1"/>
    <col min="9204" max="9204" width="11.109375" style="25" bestFit="1" customWidth="1"/>
    <col min="9205" max="9205" width="8.88671875" style="25" customWidth="1"/>
    <col min="9206" max="9207" width="6.109375" style="25" customWidth="1"/>
    <col min="9208" max="9208" width="12" style="25" customWidth="1"/>
    <col min="9209" max="9209" width="16.44140625" style="25" customWidth="1"/>
    <col min="9210" max="9210" width="13.109375" style="25" customWidth="1"/>
    <col min="9211" max="9456" width="9.109375" style="25"/>
    <col min="9457" max="9457" width="19.109375" style="25" customWidth="1"/>
    <col min="9458" max="9458" width="13.6640625" style="25" customWidth="1"/>
    <col min="9459" max="9459" width="7.44140625" style="25" customWidth="1"/>
    <col min="9460" max="9460" width="11.109375" style="25" bestFit="1" customWidth="1"/>
    <col min="9461" max="9461" width="8.88671875" style="25" customWidth="1"/>
    <col min="9462" max="9463" width="6.109375" style="25" customWidth="1"/>
    <col min="9464" max="9464" width="12" style="25" customWidth="1"/>
    <col min="9465" max="9465" width="16.44140625" style="25" customWidth="1"/>
    <col min="9466" max="9466" width="13.109375" style="25" customWidth="1"/>
    <col min="9467" max="9712" width="9.109375" style="25"/>
    <col min="9713" max="9713" width="19.109375" style="25" customWidth="1"/>
    <col min="9714" max="9714" width="13.6640625" style="25" customWidth="1"/>
    <col min="9715" max="9715" width="7.44140625" style="25" customWidth="1"/>
    <col min="9716" max="9716" width="11.109375" style="25" bestFit="1" customWidth="1"/>
    <col min="9717" max="9717" width="8.88671875" style="25" customWidth="1"/>
    <col min="9718" max="9719" width="6.109375" style="25" customWidth="1"/>
    <col min="9720" max="9720" width="12" style="25" customWidth="1"/>
    <col min="9721" max="9721" width="16.44140625" style="25" customWidth="1"/>
    <col min="9722" max="9722" width="13.109375" style="25" customWidth="1"/>
    <col min="9723" max="9968" width="9.109375" style="25"/>
    <col min="9969" max="9969" width="19.109375" style="25" customWidth="1"/>
    <col min="9970" max="9970" width="13.6640625" style="25" customWidth="1"/>
    <col min="9971" max="9971" width="7.44140625" style="25" customWidth="1"/>
    <col min="9972" max="9972" width="11.109375" style="25" bestFit="1" customWidth="1"/>
    <col min="9973" max="9973" width="8.88671875" style="25" customWidth="1"/>
    <col min="9974" max="9975" width="6.109375" style="25" customWidth="1"/>
    <col min="9976" max="9976" width="12" style="25" customWidth="1"/>
    <col min="9977" max="9977" width="16.44140625" style="25" customWidth="1"/>
    <col min="9978" max="9978" width="13.109375" style="25" customWidth="1"/>
    <col min="9979" max="10224" width="9.109375" style="25"/>
    <col min="10225" max="10225" width="19.109375" style="25" customWidth="1"/>
    <col min="10226" max="10226" width="13.6640625" style="25" customWidth="1"/>
    <col min="10227" max="10227" width="7.44140625" style="25" customWidth="1"/>
    <col min="10228" max="10228" width="11.109375" style="25" bestFit="1" customWidth="1"/>
    <col min="10229" max="10229" width="8.88671875" style="25" customWidth="1"/>
    <col min="10230" max="10231" width="6.109375" style="25" customWidth="1"/>
    <col min="10232" max="10232" width="12" style="25" customWidth="1"/>
    <col min="10233" max="10233" width="16.44140625" style="25" customWidth="1"/>
    <col min="10234" max="10234" width="13.109375" style="25" customWidth="1"/>
    <col min="10235" max="10480" width="9.109375" style="25"/>
    <col min="10481" max="10481" width="19.109375" style="25" customWidth="1"/>
    <col min="10482" max="10482" width="13.6640625" style="25" customWidth="1"/>
    <col min="10483" max="10483" width="7.44140625" style="25" customWidth="1"/>
    <col min="10484" max="10484" width="11.109375" style="25" bestFit="1" customWidth="1"/>
    <col min="10485" max="10485" width="8.88671875" style="25" customWidth="1"/>
    <col min="10486" max="10487" width="6.109375" style="25" customWidth="1"/>
    <col min="10488" max="10488" width="12" style="25" customWidth="1"/>
    <col min="10489" max="10489" width="16.44140625" style="25" customWidth="1"/>
    <col min="10490" max="10490" width="13.109375" style="25" customWidth="1"/>
    <col min="10491" max="10736" width="9.109375" style="25"/>
    <col min="10737" max="10737" width="19.109375" style="25" customWidth="1"/>
    <col min="10738" max="10738" width="13.6640625" style="25" customWidth="1"/>
    <col min="10739" max="10739" width="7.44140625" style="25" customWidth="1"/>
    <col min="10740" max="10740" width="11.109375" style="25" bestFit="1" customWidth="1"/>
    <col min="10741" max="10741" width="8.88671875" style="25" customWidth="1"/>
    <col min="10742" max="10743" width="6.109375" style="25" customWidth="1"/>
    <col min="10744" max="10744" width="12" style="25" customWidth="1"/>
    <col min="10745" max="10745" width="16.44140625" style="25" customWidth="1"/>
    <col min="10746" max="10746" width="13.109375" style="25" customWidth="1"/>
    <col min="10747" max="10992" width="9.109375" style="25"/>
    <col min="10993" max="10993" width="19.109375" style="25" customWidth="1"/>
    <col min="10994" max="10994" width="13.6640625" style="25" customWidth="1"/>
    <col min="10995" max="10995" width="7.44140625" style="25" customWidth="1"/>
    <col min="10996" max="10996" width="11.109375" style="25" bestFit="1" customWidth="1"/>
    <col min="10997" max="10997" width="8.88671875" style="25" customWidth="1"/>
    <col min="10998" max="10999" width="6.109375" style="25" customWidth="1"/>
    <col min="11000" max="11000" width="12" style="25" customWidth="1"/>
    <col min="11001" max="11001" width="16.44140625" style="25" customWidth="1"/>
    <col min="11002" max="11002" width="13.109375" style="25" customWidth="1"/>
    <col min="11003" max="11248" width="9.109375" style="25"/>
    <col min="11249" max="11249" width="19.109375" style="25" customWidth="1"/>
    <col min="11250" max="11250" width="13.6640625" style="25" customWidth="1"/>
    <col min="11251" max="11251" width="7.44140625" style="25" customWidth="1"/>
    <col min="11252" max="11252" width="11.109375" style="25" bestFit="1" customWidth="1"/>
    <col min="11253" max="11253" width="8.88671875" style="25" customWidth="1"/>
    <col min="11254" max="11255" width="6.109375" style="25" customWidth="1"/>
    <col min="11256" max="11256" width="12" style="25" customWidth="1"/>
    <col min="11257" max="11257" width="16.44140625" style="25" customWidth="1"/>
    <col min="11258" max="11258" width="13.109375" style="25" customWidth="1"/>
    <col min="11259" max="11504" width="9.109375" style="25"/>
    <col min="11505" max="11505" width="19.109375" style="25" customWidth="1"/>
    <col min="11506" max="11506" width="13.6640625" style="25" customWidth="1"/>
    <col min="11507" max="11507" width="7.44140625" style="25" customWidth="1"/>
    <col min="11508" max="11508" width="11.109375" style="25" bestFit="1" customWidth="1"/>
    <col min="11509" max="11509" width="8.88671875" style="25" customWidth="1"/>
    <col min="11510" max="11511" width="6.109375" style="25" customWidth="1"/>
    <col min="11512" max="11512" width="12" style="25" customWidth="1"/>
    <col min="11513" max="11513" width="16.44140625" style="25" customWidth="1"/>
    <col min="11514" max="11514" width="13.109375" style="25" customWidth="1"/>
    <col min="11515" max="11760" width="9.109375" style="25"/>
    <col min="11761" max="11761" width="19.109375" style="25" customWidth="1"/>
    <col min="11762" max="11762" width="13.6640625" style="25" customWidth="1"/>
    <col min="11763" max="11763" width="7.44140625" style="25" customWidth="1"/>
    <col min="11764" max="11764" width="11.109375" style="25" bestFit="1" customWidth="1"/>
    <col min="11765" max="11765" width="8.88671875" style="25" customWidth="1"/>
    <col min="11766" max="11767" width="6.109375" style="25" customWidth="1"/>
    <col min="11768" max="11768" width="12" style="25" customWidth="1"/>
    <col min="11769" max="11769" width="16.44140625" style="25" customWidth="1"/>
    <col min="11770" max="11770" width="13.109375" style="25" customWidth="1"/>
    <col min="11771" max="12016" width="9.109375" style="25"/>
    <col min="12017" max="12017" width="19.109375" style="25" customWidth="1"/>
    <col min="12018" max="12018" width="13.6640625" style="25" customWidth="1"/>
    <col min="12019" max="12019" width="7.44140625" style="25" customWidth="1"/>
    <col min="12020" max="12020" width="11.109375" style="25" bestFit="1" customWidth="1"/>
    <col min="12021" max="12021" width="8.88671875" style="25" customWidth="1"/>
    <col min="12022" max="12023" width="6.109375" style="25" customWidth="1"/>
    <col min="12024" max="12024" width="12" style="25" customWidth="1"/>
    <col min="12025" max="12025" width="16.44140625" style="25" customWidth="1"/>
    <col min="12026" max="12026" width="13.109375" style="25" customWidth="1"/>
    <col min="12027" max="12272" width="9.109375" style="25"/>
    <col min="12273" max="12273" width="19.109375" style="25" customWidth="1"/>
    <col min="12274" max="12274" width="13.6640625" style="25" customWidth="1"/>
    <col min="12275" max="12275" width="7.44140625" style="25" customWidth="1"/>
    <col min="12276" max="12276" width="11.109375" style="25" bestFit="1" customWidth="1"/>
    <col min="12277" max="12277" width="8.88671875" style="25" customWidth="1"/>
    <col min="12278" max="12279" width="6.109375" style="25" customWidth="1"/>
    <col min="12280" max="12280" width="12" style="25" customWidth="1"/>
    <col min="12281" max="12281" width="16.44140625" style="25" customWidth="1"/>
    <col min="12282" max="12282" width="13.109375" style="25" customWidth="1"/>
    <col min="12283" max="12528" width="9.109375" style="25"/>
    <col min="12529" max="12529" width="19.109375" style="25" customWidth="1"/>
    <col min="12530" max="12530" width="13.6640625" style="25" customWidth="1"/>
    <col min="12531" max="12531" width="7.44140625" style="25" customWidth="1"/>
    <col min="12532" max="12532" width="11.109375" style="25" bestFit="1" customWidth="1"/>
    <col min="12533" max="12533" width="8.88671875" style="25" customWidth="1"/>
    <col min="12534" max="12535" width="6.109375" style="25" customWidth="1"/>
    <col min="12536" max="12536" width="12" style="25" customWidth="1"/>
    <col min="12537" max="12537" width="16.44140625" style="25" customWidth="1"/>
    <col min="12538" max="12538" width="13.109375" style="25" customWidth="1"/>
    <col min="12539" max="12784" width="9.109375" style="25"/>
    <col min="12785" max="12785" width="19.109375" style="25" customWidth="1"/>
    <col min="12786" max="12786" width="13.6640625" style="25" customWidth="1"/>
    <col min="12787" max="12787" width="7.44140625" style="25" customWidth="1"/>
    <col min="12788" max="12788" width="11.109375" style="25" bestFit="1" customWidth="1"/>
    <col min="12789" max="12789" width="8.88671875" style="25" customWidth="1"/>
    <col min="12790" max="12791" width="6.109375" style="25" customWidth="1"/>
    <col min="12792" max="12792" width="12" style="25" customWidth="1"/>
    <col min="12793" max="12793" width="16.44140625" style="25" customWidth="1"/>
    <col min="12794" max="12794" width="13.109375" style="25" customWidth="1"/>
    <col min="12795" max="13040" width="9.109375" style="25"/>
    <col min="13041" max="13041" width="19.109375" style="25" customWidth="1"/>
    <col min="13042" max="13042" width="13.6640625" style="25" customWidth="1"/>
    <col min="13043" max="13043" width="7.44140625" style="25" customWidth="1"/>
    <col min="13044" max="13044" width="11.109375" style="25" bestFit="1" customWidth="1"/>
    <col min="13045" max="13045" width="8.88671875" style="25" customWidth="1"/>
    <col min="13046" max="13047" width="6.109375" style="25" customWidth="1"/>
    <col min="13048" max="13048" width="12" style="25" customWidth="1"/>
    <col min="13049" max="13049" width="16.44140625" style="25" customWidth="1"/>
    <col min="13050" max="13050" width="13.109375" style="25" customWidth="1"/>
    <col min="13051" max="13296" width="9.109375" style="25"/>
    <col min="13297" max="13297" width="19.109375" style="25" customWidth="1"/>
    <col min="13298" max="13298" width="13.6640625" style="25" customWidth="1"/>
    <col min="13299" max="13299" width="7.44140625" style="25" customWidth="1"/>
    <col min="13300" max="13300" width="11.109375" style="25" bestFit="1" customWidth="1"/>
    <col min="13301" max="13301" width="8.88671875" style="25" customWidth="1"/>
    <col min="13302" max="13303" width="6.109375" style="25" customWidth="1"/>
    <col min="13304" max="13304" width="12" style="25" customWidth="1"/>
    <col min="13305" max="13305" width="16.44140625" style="25" customWidth="1"/>
    <col min="13306" max="13306" width="13.109375" style="25" customWidth="1"/>
    <col min="13307" max="13552" width="9.109375" style="25"/>
    <col min="13553" max="13553" width="19.109375" style="25" customWidth="1"/>
    <col min="13554" max="13554" width="13.6640625" style="25" customWidth="1"/>
    <col min="13555" max="13555" width="7.44140625" style="25" customWidth="1"/>
    <col min="13556" max="13556" width="11.109375" style="25" bestFit="1" customWidth="1"/>
    <col min="13557" max="13557" width="8.88671875" style="25" customWidth="1"/>
    <col min="13558" max="13559" width="6.109375" style="25" customWidth="1"/>
    <col min="13560" max="13560" width="12" style="25" customWidth="1"/>
    <col min="13561" max="13561" width="16.44140625" style="25" customWidth="1"/>
    <col min="13562" max="13562" width="13.109375" style="25" customWidth="1"/>
    <col min="13563" max="13808" width="9.109375" style="25"/>
    <col min="13809" max="13809" width="19.109375" style="25" customWidth="1"/>
    <col min="13810" max="13810" width="13.6640625" style="25" customWidth="1"/>
    <col min="13811" max="13811" width="7.44140625" style="25" customWidth="1"/>
    <col min="13812" max="13812" width="11.109375" style="25" bestFit="1" customWidth="1"/>
    <col min="13813" max="13813" width="8.88671875" style="25" customWidth="1"/>
    <col min="13814" max="13815" width="6.109375" style="25" customWidth="1"/>
    <col min="13816" max="13816" width="12" style="25" customWidth="1"/>
    <col min="13817" max="13817" width="16.44140625" style="25" customWidth="1"/>
    <col min="13818" max="13818" width="13.109375" style="25" customWidth="1"/>
    <col min="13819" max="14064" width="9.109375" style="25"/>
    <col min="14065" max="14065" width="19.109375" style="25" customWidth="1"/>
    <col min="14066" max="14066" width="13.6640625" style="25" customWidth="1"/>
    <col min="14067" max="14067" width="7.44140625" style="25" customWidth="1"/>
    <col min="14068" max="14068" width="11.109375" style="25" bestFit="1" customWidth="1"/>
    <col min="14069" max="14069" width="8.88671875" style="25" customWidth="1"/>
    <col min="14070" max="14071" width="6.109375" style="25" customWidth="1"/>
    <col min="14072" max="14072" width="12" style="25" customWidth="1"/>
    <col min="14073" max="14073" width="16.44140625" style="25" customWidth="1"/>
    <col min="14074" max="14074" width="13.109375" style="25" customWidth="1"/>
    <col min="14075" max="14320" width="9.109375" style="25"/>
    <col min="14321" max="14321" width="19.109375" style="25" customWidth="1"/>
    <col min="14322" max="14322" width="13.6640625" style="25" customWidth="1"/>
    <col min="14323" max="14323" width="7.44140625" style="25" customWidth="1"/>
    <col min="14324" max="14324" width="11.109375" style="25" bestFit="1" customWidth="1"/>
    <col min="14325" max="14325" width="8.88671875" style="25" customWidth="1"/>
    <col min="14326" max="14327" width="6.109375" style="25" customWidth="1"/>
    <col min="14328" max="14328" width="12" style="25" customWidth="1"/>
    <col min="14329" max="14329" width="16.44140625" style="25" customWidth="1"/>
    <col min="14330" max="14330" width="13.109375" style="25" customWidth="1"/>
    <col min="14331" max="14576" width="9.109375" style="25"/>
    <col min="14577" max="14577" width="19.109375" style="25" customWidth="1"/>
    <col min="14578" max="14578" width="13.6640625" style="25" customWidth="1"/>
    <col min="14579" max="14579" width="7.44140625" style="25" customWidth="1"/>
    <col min="14580" max="14580" width="11.109375" style="25" bestFit="1" customWidth="1"/>
    <col min="14581" max="14581" width="8.88671875" style="25" customWidth="1"/>
    <col min="14582" max="14583" width="6.109375" style="25" customWidth="1"/>
    <col min="14584" max="14584" width="12" style="25" customWidth="1"/>
    <col min="14585" max="14585" width="16.44140625" style="25" customWidth="1"/>
    <col min="14586" max="14586" width="13.109375" style="25" customWidth="1"/>
    <col min="14587" max="14832" width="9.109375" style="25"/>
    <col min="14833" max="14833" width="19.109375" style="25" customWidth="1"/>
    <col min="14834" max="14834" width="13.6640625" style="25" customWidth="1"/>
    <col min="14835" max="14835" width="7.44140625" style="25" customWidth="1"/>
    <col min="14836" max="14836" width="11.109375" style="25" bestFit="1" customWidth="1"/>
    <col min="14837" max="14837" width="8.88671875" style="25" customWidth="1"/>
    <col min="14838" max="14839" width="6.109375" style="25" customWidth="1"/>
    <col min="14840" max="14840" width="12" style="25" customWidth="1"/>
    <col min="14841" max="14841" width="16.44140625" style="25" customWidth="1"/>
    <col min="14842" max="14842" width="13.109375" style="25" customWidth="1"/>
    <col min="14843" max="15088" width="9.109375" style="25"/>
    <col min="15089" max="15089" width="19.109375" style="25" customWidth="1"/>
    <col min="15090" max="15090" width="13.6640625" style="25" customWidth="1"/>
    <col min="15091" max="15091" width="7.44140625" style="25" customWidth="1"/>
    <col min="15092" max="15092" width="11.109375" style="25" bestFit="1" customWidth="1"/>
    <col min="15093" max="15093" width="8.88671875" style="25" customWidth="1"/>
    <col min="15094" max="15095" width="6.109375" style="25" customWidth="1"/>
    <col min="15096" max="15096" width="12" style="25" customWidth="1"/>
    <col min="15097" max="15097" width="16.44140625" style="25" customWidth="1"/>
    <col min="15098" max="15098" width="13.109375" style="25" customWidth="1"/>
    <col min="15099" max="15344" width="9.109375" style="25"/>
    <col min="15345" max="15345" width="19.109375" style="25" customWidth="1"/>
    <col min="15346" max="15346" width="13.6640625" style="25" customWidth="1"/>
    <col min="15347" max="15347" width="7.44140625" style="25" customWidth="1"/>
    <col min="15348" max="15348" width="11.109375" style="25" bestFit="1" customWidth="1"/>
    <col min="15349" max="15349" width="8.88671875" style="25" customWidth="1"/>
    <col min="15350" max="15351" width="6.109375" style="25" customWidth="1"/>
    <col min="15352" max="15352" width="12" style="25" customWidth="1"/>
    <col min="15353" max="15353" width="16.44140625" style="25" customWidth="1"/>
    <col min="15354" max="15354" width="13.109375" style="25" customWidth="1"/>
    <col min="15355" max="15600" width="9.109375" style="25"/>
    <col min="15601" max="15601" width="19.109375" style="25" customWidth="1"/>
    <col min="15602" max="15602" width="13.6640625" style="25" customWidth="1"/>
    <col min="15603" max="15603" width="7.44140625" style="25" customWidth="1"/>
    <col min="15604" max="15604" width="11.109375" style="25" bestFit="1" customWidth="1"/>
    <col min="15605" max="15605" width="8.88671875" style="25" customWidth="1"/>
    <col min="15606" max="15607" width="6.109375" style="25" customWidth="1"/>
    <col min="15608" max="15608" width="12" style="25" customWidth="1"/>
    <col min="15609" max="15609" width="16.44140625" style="25" customWidth="1"/>
    <col min="15610" max="15610" width="13.109375" style="25" customWidth="1"/>
    <col min="15611" max="15856" width="9.109375" style="25"/>
    <col min="15857" max="15857" width="19.109375" style="25" customWidth="1"/>
    <col min="15858" max="15858" width="13.6640625" style="25" customWidth="1"/>
    <col min="15859" max="15859" width="7.44140625" style="25" customWidth="1"/>
    <col min="15860" max="15860" width="11.109375" style="25" bestFit="1" customWidth="1"/>
    <col min="15861" max="15861" width="8.88671875" style="25" customWidth="1"/>
    <col min="15862" max="15863" width="6.109375" style="25" customWidth="1"/>
    <col min="15864" max="15864" width="12" style="25" customWidth="1"/>
    <col min="15865" max="15865" width="16.44140625" style="25" customWidth="1"/>
    <col min="15866" max="15866" width="13.109375" style="25" customWidth="1"/>
    <col min="15867" max="16112" width="9.109375" style="25"/>
    <col min="16113" max="16113" width="19.109375" style="25" customWidth="1"/>
    <col min="16114" max="16114" width="13.6640625" style="25" customWidth="1"/>
    <col min="16115" max="16115" width="7.44140625" style="25" customWidth="1"/>
    <col min="16116" max="16116" width="11.109375" style="25" bestFit="1" customWidth="1"/>
    <col min="16117" max="16117" width="8.88671875" style="25" customWidth="1"/>
    <col min="16118" max="16119" width="6.109375" style="25" customWidth="1"/>
    <col min="16120" max="16120" width="12" style="25" customWidth="1"/>
    <col min="16121" max="16121" width="16.44140625" style="25" customWidth="1"/>
    <col min="16122" max="16122" width="13.109375" style="25" customWidth="1"/>
    <col min="16123" max="16384" width="9.109375" style="25"/>
  </cols>
  <sheetData>
    <row r="1" spans="1:26" s="18" customFormat="1" x14ac:dyDescent="0.3">
      <c r="A1" s="12" t="s">
        <v>26</v>
      </c>
      <c r="B1" s="12" t="s">
        <v>27</v>
      </c>
      <c r="C1" s="15" t="s">
        <v>28</v>
      </c>
      <c r="D1" s="13" t="s">
        <v>18</v>
      </c>
      <c r="E1" s="14" t="s">
        <v>0</v>
      </c>
      <c r="F1" s="12" t="s">
        <v>21</v>
      </c>
      <c r="H1" s="16" t="s">
        <v>29</v>
      </c>
      <c r="I1" s="17" t="s">
        <v>30</v>
      </c>
      <c r="V1" s="7"/>
      <c r="W1" s="7" t="s">
        <v>28</v>
      </c>
      <c r="X1" s="7" t="s">
        <v>18</v>
      </c>
      <c r="Y1" s="7" t="s">
        <v>0</v>
      </c>
      <c r="Z1" s="7" t="s">
        <v>21</v>
      </c>
    </row>
    <row r="2" spans="1:26" x14ac:dyDescent="0.3">
      <c r="A2" s="19" t="s">
        <v>31</v>
      </c>
      <c r="B2" s="19" t="s">
        <v>32</v>
      </c>
      <c r="C2" s="22">
        <v>0</v>
      </c>
      <c r="D2" s="20">
        <v>24.9</v>
      </c>
      <c r="E2" s="21">
        <v>45.5</v>
      </c>
      <c r="F2" s="19">
        <v>5</v>
      </c>
      <c r="H2" s="23" t="s">
        <v>33</v>
      </c>
      <c r="I2" s="24" t="s">
        <v>34</v>
      </c>
      <c r="V2" t="s">
        <v>28</v>
      </c>
      <c r="W2">
        <v>1</v>
      </c>
      <c r="X2"/>
      <c r="Y2"/>
      <c r="Z2"/>
    </row>
    <row r="3" spans="1:26" x14ac:dyDescent="0.3">
      <c r="A3" s="19" t="s">
        <v>31</v>
      </c>
      <c r="B3" s="19" t="s">
        <v>35</v>
      </c>
      <c r="C3" s="22">
        <v>0</v>
      </c>
      <c r="D3" s="20">
        <v>13.5</v>
      </c>
      <c r="E3" s="21">
        <v>80</v>
      </c>
      <c r="F3" s="19">
        <v>4</v>
      </c>
      <c r="H3" s="23" t="s">
        <v>33</v>
      </c>
      <c r="I3" s="24" t="s">
        <v>37</v>
      </c>
      <c r="V3" t="s">
        <v>18</v>
      </c>
      <c r="W3">
        <v>-0.25684091091297295</v>
      </c>
      <c r="X3">
        <v>1</v>
      </c>
      <c r="Y3"/>
      <c r="Z3"/>
    </row>
    <row r="4" spans="1:26" x14ac:dyDescent="0.3">
      <c r="A4" s="19" t="s">
        <v>38</v>
      </c>
      <c r="B4" s="19" t="s">
        <v>39</v>
      </c>
      <c r="C4" s="22">
        <v>0</v>
      </c>
      <c r="D4" s="20">
        <v>5.9</v>
      </c>
      <c r="E4" s="21">
        <v>114</v>
      </c>
      <c r="F4" s="19">
        <v>9</v>
      </c>
      <c r="H4" s="23" t="s">
        <v>33</v>
      </c>
      <c r="I4" s="24" t="s">
        <v>37</v>
      </c>
      <c r="V4" t="s">
        <v>0</v>
      </c>
      <c r="W4">
        <v>5.749194872514788E-2</v>
      </c>
      <c r="X4">
        <v>-0.46620577681876052</v>
      </c>
      <c r="Y4">
        <v>1</v>
      </c>
      <c r="Z4"/>
    </row>
    <row r="5" spans="1:26" ht="15" thickBot="1" x14ac:dyDescent="0.35">
      <c r="A5" s="19" t="s">
        <v>38</v>
      </c>
      <c r="B5" s="19" t="s">
        <v>39</v>
      </c>
      <c r="C5" s="22">
        <v>0</v>
      </c>
      <c r="D5" s="20">
        <v>13.9</v>
      </c>
      <c r="E5" s="21">
        <v>75.900000000000006</v>
      </c>
      <c r="F5" s="19">
        <v>7</v>
      </c>
      <c r="H5" s="23" t="s">
        <v>33</v>
      </c>
      <c r="I5" s="24" t="s">
        <v>37</v>
      </c>
      <c r="V5" s="6" t="s">
        <v>21</v>
      </c>
      <c r="W5" s="6">
        <v>-3.0935875934564476E-2</v>
      </c>
      <c r="X5" s="6">
        <v>-0.36711128625004524</v>
      </c>
      <c r="Y5" s="6">
        <v>0.7320781102816688</v>
      </c>
      <c r="Z5" s="6">
        <v>1</v>
      </c>
    </row>
    <row r="6" spans="1:26" x14ac:dyDescent="0.3">
      <c r="A6" s="19" t="s">
        <v>38</v>
      </c>
      <c r="B6" s="19" t="s">
        <v>39</v>
      </c>
      <c r="C6" s="22">
        <v>0</v>
      </c>
      <c r="D6" s="20">
        <v>21.8</v>
      </c>
      <c r="E6" s="21">
        <v>46.7</v>
      </c>
      <c r="F6" s="19">
        <v>3</v>
      </c>
      <c r="H6" s="23" t="s">
        <v>33</v>
      </c>
      <c r="I6" s="24" t="s">
        <v>37</v>
      </c>
    </row>
    <row r="7" spans="1:26" x14ac:dyDescent="0.3">
      <c r="A7" s="19" t="s">
        <v>38</v>
      </c>
      <c r="B7" s="19" t="s">
        <v>39</v>
      </c>
      <c r="C7" s="22">
        <v>0</v>
      </c>
      <c r="D7" s="20">
        <v>21.8</v>
      </c>
      <c r="E7" s="21">
        <v>47.5</v>
      </c>
      <c r="F7" s="19">
        <v>3</v>
      </c>
      <c r="H7" s="23" t="s">
        <v>33</v>
      </c>
      <c r="I7" s="24" t="s">
        <v>37</v>
      </c>
    </row>
    <row r="8" spans="1:26" x14ac:dyDescent="0.3">
      <c r="A8" s="19" t="s">
        <v>38</v>
      </c>
      <c r="B8" s="19" t="s">
        <v>39</v>
      </c>
      <c r="C8" s="22">
        <v>0</v>
      </c>
      <c r="D8" s="20">
        <v>25.9</v>
      </c>
      <c r="E8" s="21">
        <v>17.8</v>
      </c>
      <c r="F8" s="19">
        <v>2</v>
      </c>
      <c r="H8" s="23" t="s">
        <v>33</v>
      </c>
      <c r="I8" s="24" t="s">
        <v>37</v>
      </c>
    </row>
    <row r="9" spans="1:26" x14ac:dyDescent="0.3">
      <c r="A9" s="19" t="s">
        <v>38</v>
      </c>
      <c r="B9" s="19" t="s">
        <v>39</v>
      </c>
      <c r="C9" s="22">
        <v>0</v>
      </c>
      <c r="D9" s="20">
        <v>23.8</v>
      </c>
      <c r="E9" s="21">
        <v>48.2</v>
      </c>
      <c r="F9" s="19">
        <v>3</v>
      </c>
      <c r="H9" s="23" t="s">
        <v>33</v>
      </c>
      <c r="I9" s="24" t="s">
        <v>37</v>
      </c>
    </row>
    <row r="10" spans="1:26" x14ac:dyDescent="0.3">
      <c r="A10" s="19" t="s">
        <v>38</v>
      </c>
      <c r="B10" s="19" t="s">
        <v>40</v>
      </c>
      <c r="C10" s="22">
        <v>0</v>
      </c>
      <c r="D10" s="20">
        <v>22.4</v>
      </c>
      <c r="E10" s="21">
        <v>31.4</v>
      </c>
      <c r="F10" s="19">
        <v>5</v>
      </c>
      <c r="H10" s="23" t="s">
        <v>33</v>
      </c>
      <c r="I10" s="24" t="s">
        <v>37</v>
      </c>
    </row>
    <row r="11" spans="1:26" x14ac:dyDescent="0.3">
      <c r="A11" s="19" t="s">
        <v>38</v>
      </c>
      <c r="B11" s="19" t="s">
        <v>41</v>
      </c>
      <c r="C11" s="22">
        <v>0</v>
      </c>
      <c r="D11" s="20">
        <v>28.9</v>
      </c>
      <c r="E11" s="21">
        <v>26.1</v>
      </c>
      <c r="F11" s="19">
        <v>3</v>
      </c>
      <c r="H11" s="23" t="s">
        <v>33</v>
      </c>
      <c r="I11" s="24" t="s">
        <v>37</v>
      </c>
    </row>
    <row r="12" spans="1:26" x14ac:dyDescent="0.3">
      <c r="A12" s="19" t="s">
        <v>38</v>
      </c>
      <c r="B12" s="19" t="s">
        <v>41</v>
      </c>
      <c r="C12" s="22">
        <v>0</v>
      </c>
      <c r="D12" s="20">
        <v>47.9</v>
      </c>
      <c r="E12" s="21">
        <v>12.9</v>
      </c>
      <c r="F12" s="19">
        <v>1</v>
      </c>
      <c r="H12" s="23" t="s">
        <v>33</v>
      </c>
      <c r="I12" s="24" t="s">
        <v>37</v>
      </c>
    </row>
    <row r="13" spans="1:26" x14ac:dyDescent="0.3">
      <c r="A13" s="19" t="s">
        <v>38</v>
      </c>
      <c r="B13" s="19" t="s">
        <v>42</v>
      </c>
      <c r="C13" s="22">
        <v>0</v>
      </c>
      <c r="D13" s="20">
        <v>23.9</v>
      </c>
      <c r="E13" s="21">
        <v>26.7</v>
      </c>
      <c r="F13" s="19">
        <v>2</v>
      </c>
      <c r="H13" s="23" t="s">
        <v>33</v>
      </c>
      <c r="I13" s="24" t="s">
        <v>37</v>
      </c>
    </row>
    <row r="14" spans="1:26" x14ac:dyDescent="0.3">
      <c r="A14" s="19" t="s">
        <v>38</v>
      </c>
      <c r="B14" s="19" t="s">
        <v>43</v>
      </c>
      <c r="C14" s="22">
        <v>0</v>
      </c>
      <c r="D14" s="20">
        <v>12.3</v>
      </c>
      <c r="E14" s="21">
        <v>41</v>
      </c>
      <c r="F14" s="19">
        <v>7</v>
      </c>
      <c r="H14" s="23" t="s">
        <v>33</v>
      </c>
      <c r="I14" s="24" t="s">
        <v>37</v>
      </c>
    </row>
    <row r="15" spans="1:26" x14ac:dyDescent="0.3">
      <c r="A15" s="19" t="s">
        <v>38</v>
      </c>
      <c r="B15" s="19" t="s">
        <v>44</v>
      </c>
      <c r="C15" s="22">
        <v>0</v>
      </c>
      <c r="D15" s="20">
        <v>20.8</v>
      </c>
      <c r="E15" s="21">
        <v>43</v>
      </c>
      <c r="F15" s="19">
        <v>4</v>
      </c>
      <c r="H15" s="23" t="s">
        <v>33</v>
      </c>
      <c r="I15" s="24" t="s">
        <v>34</v>
      </c>
    </row>
    <row r="16" spans="1:26" x14ac:dyDescent="0.3">
      <c r="A16" s="19" t="s">
        <v>38</v>
      </c>
      <c r="B16" s="19" t="s">
        <v>44</v>
      </c>
      <c r="C16" s="22">
        <v>0</v>
      </c>
      <c r="D16" s="20">
        <v>21.8</v>
      </c>
      <c r="E16" s="21">
        <v>43.8</v>
      </c>
      <c r="F16" s="19">
        <v>4</v>
      </c>
      <c r="H16" s="23" t="s">
        <v>33</v>
      </c>
      <c r="I16" s="24" t="s">
        <v>34</v>
      </c>
    </row>
    <row r="17" spans="1:9" x14ac:dyDescent="0.3">
      <c r="A17" s="19" t="s">
        <v>38</v>
      </c>
      <c r="B17" s="19" t="s">
        <v>45</v>
      </c>
      <c r="C17" s="22">
        <v>0</v>
      </c>
      <c r="D17" s="20">
        <v>28.9</v>
      </c>
      <c r="E17" s="21">
        <v>17.899999999999999</v>
      </c>
      <c r="F17" s="19">
        <v>4</v>
      </c>
      <c r="H17" s="23" t="s">
        <v>33</v>
      </c>
      <c r="I17" s="24" t="s">
        <v>34</v>
      </c>
    </row>
    <row r="18" spans="1:9" x14ac:dyDescent="0.3">
      <c r="A18" s="19" t="s">
        <v>38</v>
      </c>
      <c r="B18" s="19" t="s">
        <v>45</v>
      </c>
      <c r="C18" s="22">
        <v>0</v>
      </c>
      <c r="D18" s="20">
        <v>25.4</v>
      </c>
      <c r="E18" s="21">
        <v>42.4</v>
      </c>
      <c r="F18" s="19">
        <v>4</v>
      </c>
      <c r="H18" s="23" t="s">
        <v>33</v>
      </c>
      <c r="I18" s="24" t="s">
        <v>34</v>
      </c>
    </row>
    <row r="19" spans="1:9" x14ac:dyDescent="0.3">
      <c r="A19" s="19" t="s">
        <v>38</v>
      </c>
      <c r="B19" s="19" t="s">
        <v>46</v>
      </c>
      <c r="C19" s="22">
        <v>0</v>
      </c>
      <c r="D19" s="20">
        <v>25.9</v>
      </c>
      <c r="E19" s="21">
        <v>14.8</v>
      </c>
      <c r="F19" s="19">
        <v>3</v>
      </c>
      <c r="H19" s="23" t="s">
        <v>33</v>
      </c>
      <c r="I19" s="24" t="s">
        <v>47</v>
      </c>
    </row>
    <row r="20" spans="1:9" x14ac:dyDescent="0.3">
      <c r="A20" s="19" t="s">
        <v>48</v>
      </c>
      <c r="B20" s="19" t="s">
        <v>49</v>
      </c>
      <c r="C20" s="22">
        <v>1</v>
      </c>
      <c r="D20" s="20">
        <v>37.9</v>
      </c>
      <c r="E20" s="21">
        <v>11.7</v>
      </c>
      <c r="F20" s="19">
        <v>1</v>
      </c>
      <c r="H20" s="23" t="s">
        <v>50</v>
      </c>
      <c r="I20" s="24" t="s">
        <v>34</v>
      </c>
    </row>
    <row r="21" spans="1:9" x14ac:dyDescent="0.3">
      <c r="A21" s="19" t="s">
        <v>48</v>
      </c>
      <c r="B21" s="19" t="s">
        <v>51</v>
      </c>
      <c r="C21" s="22">
        <v>1</v>
      </c>
      <c r="D21" s="20">
        <v>14.4</v>
      </c>
      <c r="E21" s="21">
        <v>35.4</v>
      </c>
      <c r="F21" s="19">
        <v>3</v>
      </c>
      <c r="H21" s="23" t="s">
        <v>50</v>
      </c>
      <c r="I21" s="24" t="s">
        <v>37</v>
      </c>
    </row>
    <row r="22" spans="1:9" x14ac:dyDescent="0.3">
      <c r="A22" s="19" t="s">
        <v>48</v>
      </c>
      <c r="B22" s="19" t="s">
        <v>51</v>
      </c>
      <c r="C22" s="22">
        <v>1</v>
      </c>
      <c r="D22" s="20">
        <v>12.4</v>
      </c>
      <c r="E22" s="21">
        <v>50.4</v>
      </c>
      <c r="F22" s="19">
        <v>4</v>
      </c>
      <c r="H22" s="23" t="s">
        <v>50</v>
      </c>
      <c r="I22" s="24" t="s">
        <v>37</v>
      </c>
    </row>
    <row r="23" spans="1:9" x14ac:dyDescent="0.3">
      <c r="A23" s="19" t="s">
        <v>48</v>
      </c>
      <c r="B23" s="19" t="s">
        <v>52</v>
      </c>
      <c r="C23" s="22">
        <v>1</v>
      </c>
      <c r="D23" s="20">
        <v>8.9</v>
      </c>
      <c r="E23" s="21">
        <v>55.5</v>
      </c>
      <c r="F23" s="19">
        <v>8</v>
      </c>
      <c r="H23" s="23" t="s">
        <v>50</v>
      </c>
      <c r="I23" s="24" t="s">
        <v>37</v>
      </c>
    </row>
    <row r="24" spans="1:9" x14ac:dyDescent="0.3">
      <c r="A24" s="19" t="s">
        <v>48</v>
      </c>
      <c r="B24" s="19" t="s">
        <v>52</v>
      </c>
      <c r="C24" s="22">
        <v>1</v>
      </c>
      <c r="D24" s="20">
        <v>9.9</v>
      </c>
      <c r="E24" s="21">
        <v>52.1</v>
      </c>
      <c r="F24" s="19">
        <v>5</v>
      </c>
      <c r="H24" s="23" t="s">
        <v>50</v>
      </c>
      <c r="I24" s="24" t="s">
        <v>37</v>
      </c>
    </row>
    <row r="25" spans="1:9" x14ac:dyDescent="0.3">
      <c r="A25" s="19" t="s">
        <v>48</v>
      </c>
      <c r="B25" s="19" t="s">
        <v>53</v>
      </c>
      <c r="C25" s="22">
        <v>1</v>
      </c>
      <c r="D25" s="20">
        <v>14.9</v>
      </c>
      <c r="E25" s="21">
        <v>38.700000000000003</v>
      </c>
      <c r="F25" s="19">
        <v>2</v>
      </c>
      <c r="H25" s="23" t="s">
        <v>50</v>
      </c>
      <c r="I25" s="24" t="s">
        <v>37</v>
      </c>
    </row>
    <row r="26" spans="1:9" x14ac:dyDescent="0.3">
      <c r="A26" s="19" t="s">
        <v>48</v>
      </c>
      <c r="B26" s="19" t="s">
        <v>53</v>
      </c>
      <c r="C26" s="22">
        <v>1</v>
      </c>
      <c r="D26" s="20">
        <v>14.9</v>
      </c>
      <c r="E26" s="21">
        <v>35.299999999999997</v>
      </c>
      <c r="F26" s="19">
        <v>3</v>
      </c>
      <c r="H26" s="23" t="s">
        <v>50</v>
      </c>
      <c r="I26" s="24" t="s">
        <v>37</v>
      </c>
    </row>
    <row r="27" spans="1:9" x14ac:dyDescent="0.3">
      <c r="A27" s="19" t="s">
        <v>48</v>
      </c>
      <c r="B27" s="19" t="s">
        <v>53</v>
      </c>
      <c r="C27" s="22">
        <v>1</v>
      </c>
      <c r="D27" s="20">
        <v>25.9</v>
      </c>
      <c r="E27" s="21">
        <v>12.2</v>
      </c>
      <c r="F27" s="19">
        <v>1</v>
      </c>
      <c r="H27" s="23" t="s">
        <v>50</v>
      </c>
      <c r="I27" s="24" t="s">
        <v>37</v>
      </c>
    </row>
    <row r="28" spans="1:9" x14ac:dyDescent="0.3">
      <c r="A28" s="19" t="s">
        <v>48</v>
      </c>
      <c r="B28" s="19" t="s">
        <v>54</v>
      </c>
      <c r="C28" s="22">
        <v>1</v>
      </c>
      <c r="D28" s="20">
        <v>7.9</v>
      </c>
      <c r="E28" s="21">
        <v>62</v>
      </c>
      <c r="F28" s="19">
        <v>7</v>
      </c>
      <c r="H28" s="23" t="s">
        <v>50</v>
      </c>
      <c r="I28" s="24" t="s">
        <v>37</v>
      </c>
    </row>
    <row r="29" spans="1:9" x14ac:dyDescent="0.3">
      <c r="A29" s="19" t="s">
        <v>48</v>
      </c>
      <c r="B29" s="19" t="s">
        <v>54</v>
      </c>
      <c r="C29" s="22">
        <v>1</v>
      </c>
      <c r="D29" s="20">
        <v>13.9</v>
      </c>
      <c r="E29" s="21">
        <v>47.2</v>
      </c>
      <c r="F29" s="19">
        <v>5</v>
      </c>
      <c r="H29" s="23" t="s">
        <v>50</v>
      </c>
      <c r="I29" s="24" t="s">
        <v>37</v>
      </c>
    </row>
    <row r="30" spans="1:9" x14ac:dyDescent="0.3">
      <c r="A30" s="19" t="s">
        <v>48</v>
      </c>
      <c r="B30" s="19" t="s">
        <v>55</v>
      </c>
      <c r="C30" s="22">
        <v>1</v>
      </c>
      <c r="D30" s="20">
        <v>16.5</v>
      </c>
      <c r="E30" s="21">
        <v>14</v>
      </c>
      <c r="F30" s="19">
        <v>2</v>
      </c>
      <c r="H30" s="23" t="s">
        <v>50</v>
      </c>
      <c r="I30" s="24" t="s">
        <v>34</v>
      </c>
    </row>
    <row r="31" spans="1:9" x14ac:dyDescent="0.3">
      <c r="A31" s="19" t="s">
        <v>48</v>
      </c>
      <c r="B31" s="19" t="s">
        <v>56</v>
      </c>
      <c r="C31" s="22">
        <v>1</v>
      </c>
      <c r="D31" s="20">
        <v>17.5</v>
      </c>
      <c r="E31" s="21">
        <v>23.2</v>
      </c>
      <c r="F31" s="19">
        <v>3</v>
      </c>
      <c r="H31" s="23" t="s">
        <v>50</v>
      </c>
      <c r="I31" s="24" t="s">
        <v>34</v>
      </c>
    </row>
    <row r="32" spans="1:9" x14ac:dyDescent="0.3">
      <c r="A32" s="19" t="s">
        <v>48</v>
      </c>
      <c r="B32" s="19" t="s">
        <v>56</v>
      </c>
      <c r="C32" s="22">
        <v>1</v>
      </c>
      <c r="D32" s="20">
        <v>18.899999999999999</v>
      </c>
      <c r="E32" s="21">
        <v>28.4</v>
      </c>
      <c r="F32" s="19">
        <v>3</v>
      </c>
      <c r="H32" s="23" t="s">
        <v>50</v>
      </c>
      <c r="I32" s="24" t="s">
        <v>34</v>
      </c>
    </row>
    <row r="33" spans="1:9" x14ac:dyDescent="0.3">
      <c r="A33" s="19" t="s">
        <v>48</v>
      </c>
      <c r="B33" s="19" t="s">
        <v>57</v>
      </c>
      <c r="C33" s="22">
        <v>1</v>
      </c>
      <c r="D33" s="20">
        <v>16.899999999999999</v>
      </c>
      <c r="E33" s="21">
        <v>36.700000000000003</v>
      </c>
      <c r="F33" s="19">
        <v>3</v>
      </c>
      <c r="H33" s="23" t="s">
        <v>50</v>
      </c>
      <c r="I33" s="24" t="s">
        <v>58</v>
      </c>
    </row>
    <row r="34" spans="1:9" x14ac:dyDescent="0.3">
      <c r="A34" s="19" t="s">
        <v>48</v>
      </c>
      <c r="B34" s="19" t="s">
        <v>57</v>
      </c>
      <c r="C34" s="22">
        <v>1</v>
      </c>
      <c r="D34" s="20">
        <v>12.9</v>
      </c>
      <c r="E34" s="21">
        <v>49.8</v>
      </c>
      <c r="F34" s="19">
        <v>4</v>
      </c>
      <c r="H34" s="23" t="s">
        <v>50</v>
      </c>
      <c r="I34" s="24" t="s">
        <v>58</v>
      </c>
    </row>
    <row r="35" spans="1:9" x14ac:dyDescent="0.3">
      <c r="A35" s="19" t="s">
        <v>59</v>
      </c>
      <c r="B35" s="19" t="s">
        <v>60</v>
      </c>
      <c r="C35" s="22">
        <v>1</v>
      </c>
      <c r="D35" s="20">
        <v>23.9</v>
      </c>
      <c r="E35" s="21">
        <v>8.8000000000000007</v>
      </c>
      <c r="F35" s="19">
        <v>2</v>
      </c>
      <c r="H35" s="23" t="s">
        <v>50</v>
      </c>
      <c r="I35" s="24" t="s">
        <v>37</v>
      </c>
    </row>
    <row r="36" spans="1:9" x14ac:dyDescent="0.3">
      <c r="A36" s="19" t="s">
        <v>59</v>
      </c>
      <c r="B36" s="19" t="s">
        <v>61</v>
      </c>
      <c r="C36" s="22">
        <v>1</v>
      </c>
      <c r="D36" s="20">
        <v>18.899999999999999</v>
      </c>
      <c r="E36" s="21">
        <v>33.299999999999997</v>
      </c>
      <c r="F36" s="19">
        <v>5</v>
      </c>
      <c r="H36" s="23" t="s">
        <v>50</v>
      </c>
      <c r="I36" s="24" t="s">
        <v>37</v>
      </c>
    </row>
    <row r="37" spans="1:9" x14ac:dyDescent="0.3">
      <c r="A37" s="19" t="s">
        <v>59</v>
      </c>
      <c r="B37" s="19" t="s">
        <v>61</v>
      </c>
      <c r="C37" s="22">
        <v>1</v>
      </c>
      <c r="D37" s="20">
        <v>15.9</v>
      </c>
      <c r="E37" s="21">
        <v>35.9</v>
      </c>
      <c r="F37" s="19">
        <v>5</v>
      </c>
      <c r="H37" s="23" t="s">
        <v>50</v>
      </c>
      <c r="I37" s="24" t="s">
        <v>37</v>
      </c>
    </row>
    <row r="38" spans="1:9" x14ac:dyDescent="0.3">
      <c r="A38" s="19" t="s">
        <v>59</v>
      </c>
      <c r="B38" s="19" t="s">
        <v>61</v>
      </c>
      <c r="C38" s="22">
        <v>1</v>
      </c>
      <c r="D38" s="20">
        <v>13.9</v>
      </c>
      <c r="E38" s="21">
        <v>49.9</v>
      </c>
      <c r="F38" s="19">
        <v>5</v>
      </c>
      <c r="H38" s="23" t="s">
        <v>50</v>
      </c>
      <c r="I38" s="24" t="s">
        <v>37</v>
      </c>
    </row>
    <row r="39" spans="1:9" x14ac:dyDescent="0.3">
      <c r="A39" s="19" t="s">
        <v>59</v>
      </c>
      <c r="B39" s="19" t="s">
        <v>62</v>
      </c>
      <c r="C39" s="22">
        <v>1</v>
      </c>
      <c r="D39" s="20">
        <v>23.9</v>
      </c>
      <c r="E39" s="21">
        <v>23.7</v>
      </c>
      <c r="F39" s="19">
        <v>3</v>
      </c>
      <c r="H39" s="23" t="s">
        <v>50</v>
      </c>
      <c r="I39" s="24" t="s">
        <v>37</v>
      </c>
    </row>
    <row r="40" spans="1:9" x14ac:dyDescent="0.3">
      <c r="A40" s="19" t="s">
        <v>59</v>
      </c>
      <c r="B40" s="19" t="s">
        <v>62</v>
      </c>
      <c r="C40" s="22">
        <v>1</v>
      </c>
      <c r="D40" s="20">
        <v>23.9</v>
      </c>
      <c r="E40" s="21">
        <v>29.8</v>
      </c>
      <c r="F40" s="19">
        <v>3</v>
      </c>
      <c r="H40" s="23" t="s">
        <v>50</v>
      </c>
      <c r="I40" s="24" t="s">
        <v>37</v>
      </c>
    </row>
    <row r="41" spans="1:9" x14ac:dyDescent="0.3">
      <c r="A41" s="19" t="s">
        <v>59</v>
      </c>
      <c r="B41" s="19" t="s">
        <v>62</v>
      </c>
      <c r="C41" s="22">
        <v>1</v>
      </c>
      <c r="D41" s="20">
        <v>23.9</v>
      </c>
      <c r="E41" s="21">
        <v>33</v>
      </c>
      <c r="F41" s="19">
        <v>3</v>
      </c>
      <c r="H41" s="23" t="s">
        <v>50</v>
      </c>
      <c r="I41" s="24" t="s">
        <v>37</v>
      </c>
    </row>
    <row r="42" spans="1:9" x14ac:dyDescent="0.3">
      <c r="A42" s="19" t="s">
        <v>59</v>
      </c>
      <c r="B42" s="19" t="s">
        <v>62</v>
      </c>
      <c r="C42" s="22">
        <v>1</v>
      </c>
      <c r="D42" s="20">
        <v>23.9</v>
      </c>
      <c r="E42" s="21">
        <v>38.6</v>
      </c>
      <c r="F42" s="19">
        <v>3</v>
      </c>
      <c r="H42" s="23" t="s">
        <v>50</v>
      </c>
      <c r="I42" s="24" t="s">
        <v>37</v>
      </c>
    </row>
    <row r="43" spans="1:9" x14ac:dyDescent="0.3">
      <c r="A43" s="19" t="s">
        <v>59</v>
      </c>
      <c r="B43" s="19" t="s">
        <v>62</v>
      </c>
      <c r="C43" s="22">
        <v>1</v>
      </c>
      <c r="D43" s="20">
        <v>34.9</v>
      </c>
      <c r="E43" s="21">
        <v>12.9</v>
      </c>
      <c r="F43" s="19">
        <v>1</v>
      </c>
      <c r="H43" s="23" t="s">
        <v>50</v>
      </c>
      <c r="I43" s="24" t="s">
        <v>37</v>
      </c>
    </row>
    <row r="44" spans="1:9" x14ac:dyDescent="0.3">
      <c r="A44" s="19" t="s">
        <v>59</v>
      </c>
      <c r="B44" s="19" t="s">
        <v>62</v>
      </c>
      <c r="C44" s="22">
        <v>1</v>
      </c>
      <c r="D44" s="20">
        <v>26.9</v>
      </c>
      <c r="E44" s="21">
        <v>24.6</v>
      </c>
      <c r="F44" s="19">
        <v>2</v>
      </c>
      <c r="H44" s="23" t="s">
        <v>50</v>
      </c>
      <c r="I44" s="24" t="s">
        <v>37</v>
      </c>
    </row>
    <row r="45" spans="1:9" x14ac:dyDescent="0.3">
      <c r="A45" s="19" t="s">
        <v>59</v>
      </c>
      <c r="B45" s="19" t="s">
        <v>63</v>
      </c>
      <c r="C45" s="22">
        <v>1</v>
      </c>
      <c r="D45" s="20">
        <v>39.9</v>
      </c>
      <c r="E45" s="21">
        <v>19.3</v>
      </c>
      <c r="F45" s="19">
        <v>2</v>
      </c>
      <c r="H45" s="23" t="s">
        <v>50</v>
      </c>
      <c r="I45" s="24" t="s">
        <v>34</v>
      </c>
    </row>
    <row r="46" spans="1:9" x14ac:dyDescent="0.3">
      <c r="A46" s="19" t="s">
        <v>59</v>
      </c>
      <c r="B46" s="19" t="s">
        <v>64</v>
      </c>
      <c r="C46" s="22">
        <v>1</v>
      </c>
      <c r="D46" s="20">
        <v>9.9</v>
      </c>
      <c r="E46" s="21">
        <v>62.7</v>
      </c>
      <c r="F46" s="19">
        <v>6</v>
      </c>
      <c r="H46" s="23" t="s">
        <v>50</v>
      </c>
      <c r="I46" s="24" t="s">
        <v>37</v>
      </c>
    </row>
    <row r="47" spans="1:9" x14ac:dyDescent="0.3">
      <c r="A47" s="19" t="s">
        <v>59</v>
      </c>
      <c r="B47" s="19" t="s">
        <v>65</v>
      </c>
      <c r="C47" s="22">
        <v>1</v>
      </c>
      <c r="D47" s="20">
        <v>24.9</v>
      </c>
      <c r="E47" s="21">
        <v>23.1</v>
      </c>
      <c r="F47" s="19">
        <v>3</v>
      </c>
      <c r="H47" s="23" t="s">
        <v>50</v>
      </c>
      <c r="I47" s="24" t="s">
        <v>34</v>
      </c>
    </row>
    <row r="48" spans="1:9" x14ac:dyDescent="0.3">
      <c r="A48" s="19" t="s">
        <v>59</v>
      </c>
      <c r="B48" s="19" t="s">
        <v>65</v>
      </c>
      <c r="C48" s="22">
        <v>1</v>
      </c>
      <c r="D48" s="20">
        <v>24.9</v>
      </c>
      <c r="E48" s="21">
        <v>15.1</v>
      </c>
      <c r="F48" s="19">
        <v>3</v>
      </c>
      <c r="H48" s="23" t="s">
        <v>50</v>
      </c>
      <c r="I48" s="24" t="s">
        <v>34</v>
      </c>
    </row>
    <row r="49" spans="1:9" x14ac:dyDescent="0.3">
      <c r="A49" s="19" t="s">
        <v>59</v>
      </c>
      <c r="B49" s="19" t="s">
        <v>66</v>
      </c>
      <c r="C49" s="22">
        <v>1</v>
      </c>
      <c r="D49" s="20">
        <v>23.9</v>
      </c>
      <c r="E49" s="21">
        <v>21.6</v>
      </c>
      <c r="F49" s="19">
        <v>3</v>
      </c>
      <c r="H49" s="23" t="s">
        <v>50</v>
      </c>
      <c r="I49" s="24" t="s">
        <v>37</v>
      </c>
    </row>
    <row r="50" spans="1:9" x14ac:dyDescent="0.3">
      <c r="A50" s="19" t="s">
        <v>59</v>
      </c>
      <c r="B50" s="19" t="s">
        <v>66</v>
      </c>
      <c r="C50" s="22">
        <v>1</v>
      </c>
      <c r="D50" s="20">
        <v>19.8</v>
      </c>
      <c r="E50" s="21">
        <v>48.8</v>
      </c>
      <c r="F50" s="19">
        <v>3</v>
      </c>
      <c r="H50" s="23" t="s">
        <v>50</v>
      </c>
      <c r="I50" s="24" t="s">
        <v>37</v>
      </c>
    </row>
    <row r="51" spans="1:9" x14ac:dyDescent="0.3">
      <c r="A51" s="19" t="s">
        <v>59</v>
      </c>
      <c r="B51" s="19" t="s">
        <v>67</v>
      </c>
      <c r="C51" s="22">
        <v>1</v>
      </c>
      <c r="D51" s="20">
        <v>41.9</v>
      </c>
      <c r="E51" s="21">
        <v>15.6</v>
      </c>
      <c r="F51" s="19">
        <v>3</v>
      </c>
      <c r="H51" s="23" t="s">
        <v>50</v>
      </c>
      <c r="I51" s="24" t="s">
        <v>37</v>
      </c>
    </row>
    <row r="52" spans="1:9" x14ac:dyDescent="0.3">
      <c r="A52" s="19" t="s">
        <v>68</v>
      </c>
      <c r="B52" s="19" t="s">
        <v>69</v>
      </c>
      <c r="C52" s="22">
        <v>1</v>
      </c>
      <c r="D52" s="20">
        <v>10.8</v>
      </c>
      <c r="E52" s="21">
        <v>120</v>
      </c>
      <c r="F52" s="19">
        <v>5</v>
      </c>
      <c r="H52" s="23" t="s">
        <v>50</v>
      </c>
      <c r="I52" s="24" t="s">
        <v>70</v>
      </c>
    </row>
    <row r="53" spans="1:9" x14ac:dyDescent="0.3">
      <c r="A53" s="19" t="s">
        <v>68</v>
      </c>
      <c r="B53" s="19" t="s">
        <v>71</v>
      </c>
      <c r="C53" s="22">
        <v>1</v>
      </c>
      <c r="D53" s="20">
        <v>10.9</v>
      </c>
      <c r="E53" s="21">
        <v>41.3</v>
      </c>
      <c r="F53" s="19">
        <v>3</v>
      </c>
      <c r="H53" s="23" t="s">
        <v>50</v>
      </c>
      <c r="I53" s="24" t="s">
        <v>37</v>
      </c>
    </row>
    <row r="54" spans="1:9" x14ac:dyDescent="0.3">
      <c r="A54" s="19" t="s">
        <v>68</v>
      </c>
      <c r="B54" s="19" t="s">
        <v>71</v>
      </c>
      <c r="C54" s="22">
        <v>1</v>
      </c>
      <c r="D54" s="20">
        <v>11.9</v>
      </c>
      <c r="E54" s="21">
        <v>30.8</v>
      </c>
      <c r="F54" s="19">
        <v>2</v>
      </c>
      <c r="H54" s="23" t="s">
        <v>50</v>
      </c>
      <c r="I54" s="24" t="s">
        <v>37</v>
      </c>
    </row>
    <row r="55" spans="1:9" x14ac:dyDescent="0.3">
      <c r="A55" s="19" t="s">
        <v>68</v>
      </c>
      <c r="B55" s="19" t="s">
        <v>71</v>
      </c>
      <c r="C55" s="22">
        <v>1</v>
      </c>
      <c r="D55" s="20">
        <v>13</v>
      </c>
      <c r="E55" s="21">
        <v>4.0999999999999996</v>
      </c>
      <c r="F55" s="19">
        <v>1</v>
      </c>
      <c r="H55" s="23" t="s">
        <v>50</v>
      </c>
      <c r="I55" s="24" t="s">
        <v>37</v>
      </c>
    </row>
    <row r="56" spans="1:9" x14ac:dyDescent="0.3">
      <c r="A56" s="19" t="s">
        <v>68</v>
      </c>
      <c r="B56" s="19" t="s">
        <v>72</v>
      </c>
      <c r="C56" s="22">
        <v>1</v>
      </c>
      <c r="D56" s="20">
        <v>4</v>
      </c>
      <c r="E56" s="21">
        <v>109.7</v>
      </c>
      <c r="F56" s="19">
        <v>7</v>
      </c>
      <c r="H56" s="23" t="s">
        <v>50</v>
      </c>
      <c r="I56" s="24" t="s">
        <v>37</v>
      </c>
    </row>
    <row r="57" spans="1:9" x14ac:dyDescent="0.3">
      <c r="A57" s="19" t="s">
        <v>68</v>
      </c>
      <c r="B57" s="19" t="s">
        <v>73</v>
      </c>
      <c r="C57" s="22">
        <v>1</v>
      </c>
      <c r="D57" s="20">
        <v>8.9</v>
      </c>
      <c r="E57" s="21">
        <v>27.8</v>
      </c>
      <c r="F57" s="19">
        <v>2</v>
      </c>
      <c r="H57" s="23" t="s">
        <v>50</v>
      </c>
      <c r="I57" s="24" t="s">
        <v>37</v>
      </c>
    </row>
    <row r="58" spans="1:9" x14ac:dyDescent="0.3">
      <c r="A58" s="19" t="s">
        <v>68</v>
      </c>
      <c r="B58" s="19" t="s">
        <v>73</v>
      </c>
      <c r="C58" s="22">
        <v>1</v>
      </c>
      <c r="D58" s="20">
        <v>8.9</v>
      </c>
      <c r="E58" s="21">
        <v>33.1</v>
      </c>
      <c r="F58" s="19">
        <v>2</v>
      </c>
      <c r="H58" s="23" t="s">
        <v>50</v>
      </c>
      <c r="I58" s="24" t="s">
        <v>37</v>
      </c>
    </row>
    <row r="59" spans="1:9" x14ac:dyDescent="0.3">
      <c r="A59" s="19" t="s">
        <v>68</v>
      </c>
      <c r="B59" s="19" t="s">
        <v>73</v>
      </c>
      <c r="C59" s="22">
        <v>1</v>
      </c>
      <c r="D59" s="20">
        <v>12.9</v>
      </c>
      <c r="E59" s="21">
        <v>26.9</v>
      </c>
      <c r="F59" s="19">
        <v>3</v>
      </c>
      <c r="H59" s="23" t="s">
        <v>50</v>
      </c>
      <c r="I59" s="24" t="s">
        <v>37</v>
      </c>
    </row>
    <row r="60" spans="1:9" x14ac:dyDescent="0.3">
      <c r="A60" s="19" t="s">
        <v>68</v>
      </c>
      <c r="B60" s="19" t="s">
        <v>73</v>
      </c>
      <c r="C60" s="22">
        <v>1</v>
      </c>
      <c r="D60" s="20">
        <v>13.9</v>
      </c>
      <c r="E60" s="21">
        <v>10.7</v>
      </c>
      <c r="F60" s="19">
        <v>1</v>
      </c>
      <c r="H60" s="23" t="s">
        <v>50</v>
      </c>
      <c r="I60" s="24" t="s">
        <v>37</v>
      </c>
    </row>
    <row r="61" spans="1:9" x14ac:dyDescent="0.3">
      <c r="A61" s="19" t="s">
        <v>68</v>
      </c>
      <c r="B61" s="19" t="s">
        <v>73</v>
      </c>
      <c r="C61" s="22">
        <v>1</v>
      </c>
      <c r="D61" s="20">
        <v>14.9</v>
      </c>
      <c r="E61" s="21">
        <v>2.8</v>
      </c>
      <c r="F61" s="19">
        <v>1</v>
      </c>
      <c r="H61" s="23" t="s">
        <v>50</v>
      </c>
      <c r="I61" s="24" t="s">
        <v>37</v>
      </c>
    </row>
    <row r="62" spans="1:9" x14ac:dyDescent="0.3">
      <c r="A62" s="19" t="s">
        <v>68</v>
      </c>
      <c r="B62" s="19" t="s">
        <v>73</v>
      </c>
      <c r="C62" s="22">
        <v>1</v>
      </c>
      <c r="D62" s="20">
        <v>17.899999999999999</v>
      </c>
      <c r="E62" s="21">
        <v>20</v>
      </c>
      <c r="F62" s="19">
        <v>3</v>
      </c>
      <c r="H62" s="23" t="s">
        <v>50</v>
      </c>
      <c r="I62" s="24" t="s">
        <v>37</v>
      </c>
    </row>
    <row r="63" spans="1:9" x14ac:dyDescent="0.3">
      <c r="A63" s="19" t="s">
        <v>68</v>
      </c>
      <c r="B63" s="19" t="s">
        <v>74</v>
      </c>
      <c r="C63" s="22">
        <v>1</v>
      </c>
      <c r="D63" s="20">
        <v>16.899999999999999</v>
      </c>
      <c r="E63" s="21">
        <v>34.6</v>
      </c>
      <c r="F63" s="19">
        <v>4</v>
      </c>
      <c r="H63" s="23" t="s">
        <v>50</v>
      </c>
      <c r="I63" s="24" t="s">
        <v>70</v>
      </c>
    </row>
    <row r="64" spans="1:9" x14ac:dyDescent="0.3">
      <c r="A64" s="19" t="s">
        <v>68</v>
      </c>
      <c r="B64" s="19" t="s">
        <v>74</v>
      </c>
      <c r="C64" s="22">
        <v>1</v>
      </c>
      <c r="D64" s="20">
        <v>12.4</v>
      </c>
      <c r="E64" s="21">
        <v>69.2</v>
      </c>
      <c r="F64" s="19">
        <v>4</v>
      </c>
      <c r="H64" s="23" t="s">
        <v>50</v>
      </c>
      <c r="I64" s="24" t="s">
        <v>70</v>
      </c>
    </row>
    <row r="65" spans="1:9" x14ac:dyDescent="0.3">
      <c r="A65" s="19" t="s">
        <v>68</v>
      </c>
      <c r="B65" s="19" t="s">
        <v>75</v>
      </c>
      <c r="C65" s="22">
        <v>1</v>
      </c>
      <c r="D65" s="20">
        <v>17.899999999999999</v>
      </c>
      <c r="E65" s="21">
        <v>53.1</v>
      </c>
      <c r="F65" s="19">
        <v>8</v>
      </c>
      <c r="H65" s="23" t="s">
        <v>50</v>
      </c>
      <c r="I65" s="24" t="s">
        <v>47</v>
      </c>
    </row>
    <row r="66" spans="1:9" x14ac:dyDescent="0.3">
      <c r="A66" s="19" t="s">
        <v>68</v>
      </c>
      <c r="B66" s="19" t="s">
        <v>76</v>
      </c>
      <c r="C66" s="22">
        <v>1</v>
      </c>
      <c r="D66" s="20">
        <v>13.9</v>
      </c>
      <c r="E66" s="21">
        <v>35.799999999999997</v>
      </c>
      <c r="F66" s="19">
        <v>4</v>
      </c>
      <c r="H66" s="23" t="s">
        <v>50</v>
      </c>
      <c r="I66" s="24" t="s">
        <v>34</v>
      </c>
    </row>
    <row r="67" spans="1:9" x14ac:dyDescent="0.3">
      <c r="A67" s="19" t="s">
        <v>68</v>
      </c>
      <c r="B67" s="19" t="s">
        <v>76</v>
      </c>
      <c r="C67" s="22">
        <v>1</v>
      </c>
      <c r="D67" s="20">
        <v>13.4</v>
      </c>
      <c r="E67" s="21">
        <v>20.100000000000001</v>
      </c>
      <c r="F67" s="19">
        <v>4</v>
      </c>
      <c r="H67" s="23" t="s">
        <v>50</v>
      </c>
      <c r="I67" s="24" t="s">
        <v>34</v>
      </c>
    </row>
    <row r="68" spans="1:9" x14ac:dyDescent="0.3">
      <c r="A68" s="19" t="s">
        <v>68</v>
      </c>
      <c r="B68" s="19" t="s">
        <v>76</v>
      </c>
      <c r="C68" s="22">
        <v>1</v>
      </c>
      <c r="D68" s="20">
        <v>13.9</v>
      </c>
      <c r="E68" s="21">
        <v>58.3</v>
      </c>
      <c r="F68" s="19">
        <v>4</v>
      </c>
      <c r="H68" s="23" t="s">
        <v>50</v>
      </c>
      <c r="I68" s="24" t="s">
        <v>34</v>
      </c>
    </row>
    <row r="69" spans="1:9" x14ac:dyDescent="0.3">
      <c r="A69" s="19" t="s">
        <v>68</v>
      </c>
      <c r="B69" s="19" t="s">
        <v>76</v>
      </c>
      <c r="C69" s="22">
        <v>1</v>
      </c>
      <c r="D69" s="20">
        <v>11.9</v>
      </c>
      <c r="E69" s="21">
        <v>33.700000000000003</v>
      </c>
      <c r="F69" s="19">
        <v>3</v>
      </c>
      <c r="H69" s="23" t="s">
        <v>50</v>
      </c>
      <c r="I69" s="24" t="s">
        <v>34</v>
      </c>
    </row>
    <row r="70" spans="1:9" x14ac:dyDescent="0.3">
      <c r="A70" s="19" t="s">
        <v>68</v>
      </c>
      <c r="B70" s="19" t="s">
        <v>77</v>
      </c>
      <c r="C70" s="22">
        <v>1</v>
      </c>
      <c r="D70" s="20">
        <v>12.9</v>
      </c>
      <c r="E70" s="21">
        <v>20.6</v>
      </c>
      <c r="F70" s="19">
        <v>1</v>
      </c>
      <c r="H70" s="23" t="s">
        <v>50</v>
      </c>
      <c r="I70" s="24" t="s">
        <v>78</v>
      </c>
    </row>
    <row r="71" spans="1:9" x14ac:dyDescent="0.3">
      <c r="A71" s="19" t="s">
        <v>68</v>
      </c>
      <c r="B71" s="19" t="s">
        <v>79</v>
      </c>
      <c r="C71" s="22">
        <v>1</v>
      </c>
      <c r="D71" s="20">
        <v>4</v>
      </c>
      <c r="E71" s="21">
        <v>144.19999999999999</v>
      </c>
      <c r="F71" s="19">
        <v>8</v>
      </c>
      <c r="H71" s="23" t="s">
        <v>50</v>
      </c>
      <c r="I71" s="24" t="s">
        <v>37</v>
      </c>
    </row>
    <row r="72" spans="1:9" x14ac:dyDescent="0.3">
      <c r="A72" s="19" t="s">
        <v>68</v>
      </c>
      <c r="B72" s="19" t="s">
        <v>79</v>
      </c>
      <c r="C72" s="22">
        <v>1</v>
      </c>
      <c r="D72" s="20">
        <v>11.9</v>
      </c>
      <c r="E72" s="21">
        <v>38.4</v>
      </c>
      <c r="F72" s="19">
        <v>4</v>
      </c>
      <c r="H72" s="23" t="s">
        <v>50</v>
      </c>
      <c r="I72" s="24" t="s">
        <v>37</v>
      </c>
    </row>
    <row r="73" spans="1:9" x14ac:dyDescent="0.3">
      <c r="A73" s="19" t="s">
        <v>68</v>
      </c>
      <c r="B73" s="19" t="s">
        <v>79</v>
      </c>
      <c r="C73" s="22">
        <v>1</v>
      </c>
      <c r="D73" s="20">
        <v>12.9</v>
      </c>
      <c r="E73" s="21">
        <v>44.3</v>
      </c>
      <c r="F73" s="19">
        <v>3</v>
      </c>
      <c r="H73" s="23" t="s">
        <v>50</v>
      </c>
      <c r="I73" s="24" t="s">
        <v>37</v>
      </c>
    </row>
    <row r="74" spans="1:9" x14ac:dyDescent="0.3">
      <c r="A74" s="19" t="s">
        <v>68</v>
      </c>
      <c r="B74" s="19" t="s">
        <v>79</v>
      </c>
      <c r="C74" s="22">
        <v>1</v>
      </c>
      <c r="D74" s="20">
        <v>11.9</v>
      </c>
      <c r="E74" s="21">
        <v>45</v>
      </c>
      <c r="F74" s="19">
        <v>3</v>
      </c>
      <c r="H74" s="23" t="s">
        <v>50</v>
      </c>
      <c r="I74" s="24" t="s">
        <v>37</v>
      </c>
    </row>
    <row r="75" spans="1:9" x14ac:dyDescent="0.3">
      <c r="A75" s="19" t="s">
        <v>68</v>
      </c>
      <c r="B75" s="19" t="s">
        <v>79</v>
      </c>
      <c r="C75" s="22">
        <v>1</v>
      </c>
      <c r="D75" s="20">
        <v>14.9</v>
      </c>
      <c r="E75" s="21">
        <v>47.1</v>
      </c>
      <c r="F75" s="19">
        <v>3</v>
      </c>
      <c r="H75" s="23" t="s">
        <v>50</v>
      </c>
      <c r="I75" s="24" t="s">
        <v>37</v>
      </c>
    </row>
    <row r="76" spans="1:9" x14ac:dyDescent="0.3">
      <c r="A76" s="19" t="s">
        <v>68</v>
      </c>
      <c r="B76" s="19" t="s">
        <v>79</v>
      </c>
      <c r="C76" s="22">
        <v>1</v>
      </c>
      <c r="D76" s="20">
        <v>13.9</v>
      </c>
      <c r="E76" s="21">
        <v>28.7</v>
      </c>
      <c r="F76" s="19">
        <v>2</v>
      </c>
      <c r="H76" s="23" t="s">
        <v>50</v>
      </c>
      <c r="I76" s="24" t="s">
        <v>37</v>
      </c>
    </row>
    <row r="77" spans="1:9" x14ac:dyDescent="0.3">
      <c r="A77" s="19" t="s">
        <v>68</v>
      </c>
      <c r="B77" s="19" t="s">
        <v>80</v>
      </c>
      <c r="C77" s="22">
        <v>1</v>
      </c>
      <c r="D77" s="20">
        <v>10.9</v>
      </c>
      <c r="E77" s="21">
        <v>48.7</v>
      </c>
      <c r="F77" s="19">
        <v>5</v>
      </c>
      <c r="H77" s="23" t="s">
        <v>50</v>
      </c>
      <c r="I77" s="24" t="s">
        <v>37</v>
      </c>
    </row>
    <row r="78" spans="1:9" x14ac:dyDescent="0.3">
      <c r="A78" s="19" t="s">
        <v>68</v>
      </c>
      <c r="B78" s="19" t="s">
        <v>80</v>
      </c>
      <c r="C78" s="22">
        <v>1</v>
      </c>
      <c r="D78" s="20">
        <v>9.9</v>
      </c>
      <c r="E78" s="21">
        <v>37.6</v>
      </c>
      <c r="F78" s="19">
        <v>3</v>
      </c>
      <c r="H78" s="23" t="s">
        <v>50</v>
      </c>
      <c r="I78" s="24" t="s">
        <v>37</v>
      </c>
    </row>
    <row r="79" spans="1:9" x14ac:dyDescent="0.3">
      <c r="A79" s="19" t="s">
        <v>68</v>
      </c>
      <c r="B79" s="19" t="s">
        <v>80</v>
      </c>
      <c r="C79" s="22">
        <v>1</v>
      </c>
      <c r="D79" s="20">
        <v>8.4</v>
      </c>
      <c r="E79" s="21">
        <v>55.7</v>
      </c>
      <c r="F79" s="19">
        <v>6</v>
      </c>
      <c r="H79" s="23" t="s">
        <v>50</v>
      </c>
      <c r="I79" s="24" t="s">
        <v>37</v>
      </c>
    </row>
    <row r="80" spans="1:9" x14ac:dyDescent="0.3">
      <c r="A80" s="19" t="s">
        <v>68</v>
      </c>
      <c r="B80" s="19" t="s">
        <v>80</v>
      </c>
      <c r="C80" s="22">
        <v>1</v>
      </c>
      <c r="D80" s="20">
        <v>8.6999999999999993</v>
      </c>
      <c r="E80" s="21">
        <v>39.700000000000003</v>
      </c>
      <c r="F80" s="19">
        <v>5</v>
      </c>
      <c r="H80" s="23" t="s">
        <v>50</v>
      </c>
      <c r="I80" s="24" t="s">
        <v>37</v>
      </c>
    </row>
    <row r="81" spans="1:9" x14ac:dyDescent="0.3">
      <c r="A81" s="19" t="s">
        <v>68</v>
      </c>
      <c r="B81" s="19" t="s">
        <v>80</v>
      </c>
      <c r="C81" s="22">
        <v>1</v>
      </c>
      <c r="D81" s="20">
        <v>11.9</v>
      </c>
      <c r="E81" s="21">
        <v>35.200000000000003</v>
      </c>
      <c r="F81" s="19">
        <v>3</v>
      </c>
      <c r="H81" s="23" t="s">
        <v>50</v>
      </c>
      <c r="I81" s="24" t="s">
        <v>37</v>
      </c>
    </row>
    <row r="82" spans="1:9" x14ac:dyDescent="0.3">
      <c r="A82" s="19" t="s">
        <v>68</v>
      </c>
      <c r="B82" s="19" t="s">
        <v>80</v>
      </c>
      <c r="C82" s="22">
        <v>1</v>
      </c>
      <c r="D82" s="20">
        <v>13.9</v>
      </c>
      <c r="E82" s="21">
        <v>18.100000000000001</v>
      </c>
      <c r="F82" s="19">
        <v>3</v>
      </c>
      <c r="H82" s="23" t="s">
        <v>50</v>
      </c>
      <c r="I82" s="24" t="s">
        <v>37</v>
      </c>
    </row>
    <row r="83" spans="1:9" x14ac:dyDescent="0.3">
      <c r="A83" s="19" t="s">
        <v>68</v>
      </c>
      <c r="B83" s="19" t="s">
        <v>80</v>
      </c>
      <c r="C83" s="22">
        <v>1</v>
      </c>
      <c r="D83" s="20">
        <v>11.8</v>
      </c>
      <c r="E83" s="21">
        <v>32.5</v>
      </c>
      <c r="F83" s="19">
        <v>2</v>
      </c>
      <c r="H83" s="23" t="s">
        <v>50</v>
      </c>
      <c r="I83" s="24" t="s">
        <v>37</v>
      </c>
    </row>
    <row r="84" spans="1:9" x14ac:dyDescent="0.3">
      <c r="A84" s="19" t="s">
        <v>68</v>
      </c>
      <c r="B84" s="19" t="s">
        <v>81</v>
      </c>
      <c r="C84" s="22">
        <v>1</v>
      </c>
      <c r="D84" s="20">
        <v>4.5</v>
      </c>
      <c r="E84" s="21">
        <v>40</v>
      </c>
      <c r="F84" s="19">
        <v>8</v>
      </c>
      <c r="H84" s="23" t="s">
        <v>50</v>
      </c>
      <c r="I84" s="24" t="s">
        <v>47</v>
      </c>
    </row>
    <row r="85" spans="1:9" x14ac:dyDescent="0.3">
      <c r="A85" s="19" t="s">
        <v>68</v>
      </c>
      <c r="B85" s="19" t="s">
        <v>82</v>
      </c>
      <c r="C85" s="22">
        <v>1</v>
      </c>
      <c r="D85" s="20">
        <v>13.5</v>
      </c>
      <c r="E85" s="21">
        <v>22</v>
      </c>
      <c r="F85" s="19">
        <v>3</v>
      </c>
      <c r="H85" s="23" t="s">
        <v>50</v>
      </c>
      <c r="I85" s="24" t="s">
        <v>34</v>
      </c>
    </row>
    <row r="86" spans="1:9" x14ac:dyDescent="0.3">
      <c r="A86" s="19" t="s">
        <v>68</v>
      </c>
      <c r="B86" s="19" t="s">
        <v>82</v>
      </c>
      <c r="C86" s="22">
        <v>1</v>
      </c>
      <c r="D86" s="20">
        <v>16.899999999999999</v>
      </c>
      <c r="E86" s="21">
        <v>20</v>
      </c>
      <c r="F86" s="19">
        <v>4</v>
      </c>
      <c r="H86" s="23" t="s">
        <v>50</v>
      </c>
      <c r="I86" s="24" t="s">
        <v>34</v>
      </c>
    </row>
    <row r="87" spans="1:9" x14ac:dyDescent="0.3">
      <c r="A87" s="19" t="s">
        <v>68</v>
      </c>
      <c r="B87" s="19" t="s">
        <v>83</v>
      </c>
      <c r="C87" s="22">
        <v>1</v>
      </c>
      <c r="D87" s="20">
        <v>31.9</v>
      </c>
      <c r="E87" s="21">
        <v>20.6</v>
      </c>
      <c r="F87" s="19">
        <v>4</v>
      </c>
      <c r="H87" s="23" t="s">
        <v>50</v>
      </c>
      <c r="I87" s="24" t="s">
        <v>47</v>
      </c>
    </row>
    <row r="88" spans="1:9" x14ac:dyDescent="0.3">
      <c r="A88" s="19" t="s">
        <v>68</v>
      </c>
      <c r="B88" s="19" t="s">
        <v>84</v>
      </c>
      <c r="C88" s="22">
        <v>1</v>
      </c>
      <c r="D88" s="20">
        <v>10.8</v>
      </c>
      <c r="E88" s="21">
        <v>68.900000000000006</v>
      </c>
      <c r="F88" s="19">
        <v>4</v>
      </c>
      <c r="H88" s="23" t="s">
        <v>50</v>
      </c>
      <c r="I88" s="24" t="s">
        <v>34</v>
      </c>
    </row>
    <row r="89" spans="1:9" x14ac:dyDescent="0.3">
      <c r="A89" s="19" t="s">
        <v>68</v>
      </c>
      <c r="B89" s="19" t="s">
        <v>84</v>
      </c>
      <c r="C89" s="22">
        <v>1</v>
      </c>
      <c r="D89" s="20">
        <v>15.6</v>
      </c>
      <c r="E89" s="21">
        <v>27</v>
      </c>
      <c r="F89" s="19">
        <v>2</v>
      </c>
      <c r="H89" s="23" t="s">
        <v>50</v>
      </c>
      <c r="I89" s="24" t="s">
        <v>34</v>
      </c>
    </row>
    <row r="90" spans="1:9" x14ac:dyDescent="0.3">
      <c r="A90" s="19" t="s">
        <v>68</v>
      </c>
      <c r="B90" s="19" t="s">
        <v>84</v>
      </c>
      <c r="C90" s="22">
        <v>1</v>
      </c>
      <c r="D90" s="20">
        <v>13.9</v>
      </c>
      <c r="E90" s="21">
        <v>26.7</v>
      </c>
      <c r="F90" s="19">
        <v>3</v>
      </c>
      <c r="H90" s="23" t="s">
        <v>50</v>
      </c>
      <c r="I90" s="24" t="s">
        <v>34</v>
      </c>
    </row>
    <row r="91" spans="1:9" x14ac:dyDescent="0.3">
      <c r="A91" s="19" t="s">
        <v>68</v>
      </c>
      <c r="B91" s="19" t="s">
        <v>84</v>
      </c>
      <c r="C91" s="22">
        <v>1</v>
      </c>
      <c r="D91" s="20">
        <v>16.5</v>
      </c>
      <c r="E91" s="21">
        <v>34.9</v>
      </c>
      <c r="F91" s="19">
        <v>3</v>
      </c>
      <c r="H91" s="23" t="s">
        <v>50</v>
      </c>
      <c r="I91" s="24" t="s">
        <v>34</v>
      </c>
    </row>
    <row r="92" spans="1:9" x14ac:dyDescent="0.3">
      <c r="A92" s="19" t="s">
        <v>68</v>
      </c>
      <c r="B92" s="19" t="s">
        <v>84</v>
      </c>
      <c r="C92" s="22">
        <v>1</v>
      </c>
      <c r="D92" s="20">
        <v>17.899999999999999</v>
      </c>
      <c r="E92" s="21">
        <v>19.2</v>
      </c>
      <c r="F92" s="19">
        <v>1</v>
      </c>
      <c r="H92" s="23" t="s">
        <v>50</v>
      </c>
      <c r="I92" s="24" t="s">
        <v>34</v>
      </c>
    </row>
    <row r="93" spans="1:9" x14ac:dyDescent="0.3">
      <c r="A93" s="19" t="s">
        <v>68</v>
      </c>
      <c r="B93" s="19" t="s">
        <v>84</v>
      </c>
      <c r="C93" s="22">
        <v>1</v>
      </c>
      <c r="D93" s="20">
        <v>18.899999999999999</v>
      </c>
      <c r="E93" s="21">
        <v>20.5</v>
      </c>
      <c r="F93" s="19">
        <v>4</v>
      </c>
      <c r="H93" s="23" t="s">
        <v>50</v>
      </c>
      <c r="I93" s="24" t="s">
        <v>34</v>
      </c>
    </row>
    <row r="94" spans="1:9" x14ac:dyDescent="0.3">
      <c r="A94" s="19" t="s">
        <v>68</v>
      </c>
      <c r="B94" s="19" t="s">
        <v>84</v>
      </c>
      <c r="C94" s="22">
        <v>1</v>
      </c>
      <c r="D94" s="20">
        <v>13.4</v>
      </c>
      <c r="E94" s="21">
        <v>58</v>
      </c>
      <c r="F94" s="19">
        <v>4</v>
      </c>
      <c r="H94" s="23" t="s">
        <v>50</v>
      </c>
      <c r="I94" s="24" t="s">
        <v>34</v>
      </c>
    </row>
    <row r="95" spans="1:9" x14ac:dyDescent="0.3">
      <c r="A95" s="19" t="s">
        <v>68</v>
      </c>
      <c r="B95" s="19" t="s">
        <v>85</v>
      </c>
      <c r="C95" s="22">
        <v>1</v>
      </c>
      <c r="D95" s="20">
        <v>14.8</v>
      </c>
      <c r="E95" s="21">
        <v>10.3</v>
      </c>
      <c r="F95" s="19">
        <v>1</v>
      </c>
      <c r="H95" s="23" t="s">
        <v>50</v>
      </c>
      <c r="I95" s="24" t="s">
        <v>58</v>
      </c>
    </row>
    <row r="96" spans="1:9" x14ac:dyDescent="0.3">
      <c r="A96" s="19" t="s">
        <v>68</v>
      </c>
      <c r="B96" s="19" t="s">
        <v>85</v>
      </c>
      <c r="C96" s="22">
        <v>1</v>
      </c>
      <c r="D96" s="20">
        <v>14.8</v>
      </c>
      <c r="E96" s="21">
        <v>14.9</v>
      </c>
      <c r="F96" s="19">
        <v>1</v>
      </c>
      <c r="H96" s="23" t="s">
        <v>50</v>
      </c>
      <c r="I96" s="24" t="s">
        <v>58</v>
      </c>
    </row>
    <row r="97" spans="1:9" x14ac:dyDescent="0.3">
      <c r="A97" s="19" t="s">
        <v>68</v>
      </c>
      <c r="B97" s="19" t="s">
        <v>85</v>
      </c>
      <c r="C97" s="22">
        <v>1</v>
      </c>
      <c r="D97" s="20">
        <v>14.8</v>
      </c>
      <c r="E97" s="21">
        <v>16.100000000000001</v>
      </c>
      <c r="F97" s="19">
        <v>1</v>
      </c>
      <c r="H97" s="23" t="s">
        <v>50</v>
      </c>
      <c r="I97" s="24" t="s">
        <v>58</v>
      </c>
    </row>
    <row r="98" spans="1:9" x14ac:dyDescent="0.3">
      <c r="A98" s="19" t="s">
        <v>68</v>
      </c>
      <c r="B98" s="19" t="s">
        <v>85</v>
      </c>
      <c r="C98" s="22">
        <v>1</v>
      </c>
      <c r="D98" s="20">
        <v>14.4</v>
      </c>
      <c r="E98" s="21">
        <v>31</v>
      </c>
      <c r="F98" s="19">
        <v>1</v>
      </c>
      <c r="H98" s="23" t="s">
        <v>50</v>
      </c>
      <c r="I98" s="24" t="s">
        <v>58</v>
      </c>
    </row>
    <row r="99" spans="1:9" x14ac:dyDescent="0.3">
      <c r="A99" s="19" t="s">
        <v>68</v>
      </c>
      <c r="B99" s="19" t="s">
        <v>85</v>
      </c>
      <c r="C99" s="22">
        <v>1</v>
      </c>
      <c r="D99" s="20">
        <v>18.899999999999999</v>
      </c>
      <c r="E99" s="21">
        <v>12.6</v>
      </c>
      <c r="F99" s="19">
        <v>1</v>
      </c>
      <c r="H99" s="23" t="s">
        <v>50</v>
      </c>
      <c r="I99" s="24" t="s">
        <v>58</v>
      </c>
    </row>
    <row r="100" spans="1:9" x14ac:dyDescent="0.3">
      <c r="A100" s="19" t="s">
        <v>68</v>
      </c>
      <c r="B100" s="19" t="s">
        <v>86</v>
      </c>
      <c r="C100" s="22">
        <v>1</v>
      </c>
      <c r="D100" s="20">
        <v>11.9</v>
      </c>
      <c r="E100" s="21">
        <v>53.2</v>
      </c>
      <c r="F100" s="19">
        <v>5</v>
      </c>
      <c r="H100" s="23" t="s">
        <v>50</v>
      </c>
      <c r="I100" s="24" t="s">
        <v>58</v>
      </c>
    </row>
    <row r="101" spans="1:9" x14ac:dyDescent="0.3">
      <c r="A101" s="19" t="s">
        <v>68</v>
      </c>
      <c r="B101" s="19" t="s">
        <v>86</v>
      </c>
      <c r="C101" s="22">
        <v>1</v>
      </c>
      <c r="D101" s="20">
        <v>4.9000000000000004</v>
      </c>
      <c r="E101" s="21">
        <v>95.3</v>
      </c>
      <c r="F101" s="19">
        <v>9</v>
      </c>
      <c r="H101" s="23" t="s">
        <v>50</v>
      </c>
      <c r="I101" s="24" t="s">
        <v>58</v>
      </c>
    </row>
    <row r="102" spans="1:9" x14ac:dyDescent="0.3">
      <c r="A102" s="19" t="s">
        <v>87</v>
      </c>
      <c r="B102" s="19" t="s">
        <v>88</v>
      </c>
      <c r="C102" s="22">
        <v>1</v>
      </c>
      <c r="D102" s="20">
        <v>16.899999999999999</v>
      </c>
      <c r="E102" s="21">
        <v>34.6</v>
      </c>
      <c r="F102" s="19">
        <v>2</v>
      </c>
      <c r="H102" s="23" t="s">
        <v>50</v>
      </c>
      <c r="I102" s="24" t="s">
        <v>37</v>
      </c>
    </row>
    <row r="103" spans="1:9" x14ac:dyDescent="0.3">
      <c r="A103" s="19" t="s">
        <v>87</v>
      </c>
      <c r="B103" s="19" t="s">
        <v>88</v>
      </c>
      <c r="C103" s="22">
        <v>1</v>
      </c>
      <c r="D103" s="20">
        <v>16.899999999999999</v>
      </c>
      <c r="E103" s="21">
        <v>22.4</v>
      </c>
      <c r="F103" s="19">
        <v>2</v>
      </c>
      <c r="H103" s="23" t="s">
        <v>50</v>
      </c>
      <c r="I103" s="24" t="s">
        <v>37</v>
      </c>
    </row>
    <row r="104" spans="1:9" x14ac:dyDescent="0.3">
      <c r="A104" s="19" t="s">
        <v>87</v>
      </c>
      <c r="B104" s="19" t="s">
        <v>88</v>
      </c>
      <c r="C104" s="22">
        <v>1</v>
      </c>
      <c r="D104" s="20">
        <v>17.8</v>
      </c>
      <c r="E104" s="21">
        <v>47.6</v>
      </c>
      <c r="F104" s="19">
        <v>4</v>
      </c>
      <c r="H104" s="23" t="s">
        <v>50</v>
      </c>
      <c r="I104" s="24" t="s">
        <v>37</v>
      </c>
    </row>
    <row r="105" spans="1:9" x14ac:dyDescent="0.3">
      <c r="A105" s="19" t="s">
        <v>87</v>
      </c>
      <c r="B105" s="19" t="s">
        <v>88</v>
      </c>
      <c r="C105" s="22">
        <v>1</v>
      </c>
      <c r="D105" s="20">
        <v>15.8</v>
      </c>
      <c r="E105" s="21">
        <v>54</v>
      </c>
      <c r="F105" s="19">
        <v>3</v>
      </c>
      <c r="H105" s="23" t="s">
        <v>50</v>
      </c>
      <c r="I105" s="24" t="s">
        <v>37</v>
      </c>
    </row>
    <row r="106" spans="1:9" x14ac:dyDescent="0.3">
      <c r="A106" s="19" t="s">
        <v>87</v>
      </c>
      <c r="B106" s="19" t="s">
        <v>88</v>
      </c>
      <c r="C106" s="22">
        <v>1</v>
      </c>
      <c r="D106" s="20">
        <v>16.899999999999999</v>
      </c>
      <c r="E106" s="21">
        <v>31.5</v>
      </c>
      <c r="F106" s="19">
        <v>3</v>
      </c>
      <c r="H106" s="23" t="s">
        <v>50</v>
      </c>
      <c r="I106" s="24" t="s">
        <v>37</v>
      </c>
    </row>
    <row r="107" spans="1:9" x14ac:dyDescent="0.3">
      <c r="A107" s="19" t="s">
        <v>87</v>
      </c>
      <c r="B107" s="19" t="s">
        <v>89</v>
      </c>
      <c r="C107" s="22">
        <v>1</v>
      </c>
      <c r="D107" s="20">
        <v>18.8</v>
      </c>
      <c r="E107" s="21">
        <v>39.799999999999997</v>
      </c>
      <c r="F107" s="19">
        <v>2</v>
      </c>
      <c r="H107" s="23" t="s">
        <v>50</v>
      </c>
      <c r="I107" s="24" t="s">
        <v>34</v>
      </c>
    </row>
    <row r="108" spans="1:9" x14ac:dyDescent="0.3">
      <c r="A108" s="19" t="s">
        <v>87</v>
      </c>
      <c r="B108" s="19" t="s">
        <v>90</v>
      </c>
      <c r="C108" s="22">
        <v>1</v>
      </c>
      <c r="D108" s="20">
        <v>22.4</v>
      </c>
      <c r="E108" s="21">
        <v>6.9</v>
      </c>
      <c r="F108" s="19">
        <v>4</v>
      </c>
      <c r="H108" s="23" t="s">
        <v>50</v>
      </c>
      <c r="I108" s="24" t="s">
        <v>47</v>
      </c>
    </row>
    <row r="109" spans="1:9" x14ac:dyDescent="0.3">
      <c r="A109" s="19" t="s">
        <v>87</v>
      </c>
      <c r="B109" s="19" t="s">
        <v>91</v>
      </c>
      <c r="C109" s="22">
        <v>1</v>
      </c>
      <c r="D109" s="20">
        <v>12.9</v>
      </c>
      <c r="E109" s="21">
        <v>53.5</v>
      </c>
      <c r="F109" s="19">
        <v>5</v>
      </c>
      <c r="H109" s="23" t="s">
        <v>50</v>
      </c>
      <c r="I109" s="24" t="s">
        <v>34</v>
      </c>
    </row>
    <row r="110" spans="1:9" x14ac:dyDescent="0.3">
      <c r="A110" s="19" t="s">
        <v>87</v>
      </c>
      <c r="B110" s="19" t="s">
        <v>91</v>
      </c>
      <c r="C110" s="22">
        <v>1</v>
      </c>
      <c r="D110" s="20">
        <v>13</v>
      </c>
      <c r="E110" s="21">
        <v>43.8</v>
      </c>
      <c r="F110" s="19">
        <v>4</v>
      </c>
      <c r="H110" s="23" t="s">
        <v>50</v>
      </c>
      <c r="I110" s="24" t="s">
        <v>34</v>
      </c>
    </row>
    <row r="111" spans="1:9" x14ac:dyDescent="0.3">
      <c r="A111" s="19" t="s">
        <v>87</v>
      </c>
      <c r="B111" s="19" t="s">
        <v>92</v>
      </c>
      <c r="C111" s="22">
        <v>1</v>
      </c>
      <c r="D111" s="20">
        <v>8.5</v>
      </c>
      <c r="E111" s="21">
        <v>42.6</v>
      </c>
      <c r="F111" s="19">
        <v>4</v>
      </c>
      <c r="H111" s="23" t="s">
        <v>50</v>
      </c>
      <c r="I111" s="24" t="s">
        <v>93</v>
      </c>
    </row>
    <row r="112" spans="1:9" x14ac:dyDescent="0.3">
      <c r="A112" s="19" t="s">
        <v>87</v>
      </c>
      <c r="B112" s="19" t="s">
        <v>92</v>
      </c>
      <c r="C112" s="22">
        <v>1</v>
      </c>
      <c r="D112" s="20">
        <v>8.9</v>
      </c>
      <c r="E112" s="21">
        <v>43.2</v>
      </c>
      <c r="F112" s="19">
        <v>3</v>
      </c>
      <c r="H112" s="23" t="s">
        <v>50</v>
      </c>
      <c r="I112" s="24" t="s">
        <v>93</v>
      </c>
    </row>
    <row r="113" spans="1:9" x14ac:dyDescent="0.3">
      <c r="A113" s="19" t="s">
        <v>87</v>
      </c>
      <c r="B113" s="19" t="s">
        <v>92</v>
      </c>
      <c r="C113" s="22">
        <v>1</v>
      </c>
      <c r="D113" s="20">
        <v>10.9</v>
      </c>
      <c r="E113" s="21">
        <v>38.200000000000003</v>
      </c>
      <c r="F113" s="19">
        <v>2</v>
      </c>
      <c r="H113" s="23" t="s">
        <v>50</v>
      </c>
      <c r="I113" s="24" t="s">
        <v>93</v>
      </c>
    </row>
    <row r="114" spans="1:9" x14ac:dyDescent="0.3">
      <c r="A114" s="19" t="s">
        <v>87</v>
      </c>
      <c r="B114" s="19" t="s">
        <v>92</v>
      </c>
      <c r="C114" s="22">
        <v>1</v>
      </c>
      <c r="D114" s="20">
        <v>6.9</v>
      </c>
      <c r="E114" s="21">
        <v>39.200000000000003</v>
      </c>
      <c r="F114" s="19">
        <v>6</v>
      </c>
      <c r="H114" s="23" t="s">
        <v>50</v>
      </c>
      <c r="I114" s="24" t="s">
        <v>93</v>
      </c>
    </row>
    <row r="115" spans="1:9" x14ac:dyDescent="0.3">
      <c r="A115" s="19" t="s">
        <v>87</v>
      </c>
      <c r="B115" s="19" t="s">
        <v>92</v>
      </c>
      <c r="C115" s="22">
        <v>1</v>
      </c>
      <c r="D115" s="20">
        <v>11.8</v>
      </c>
      <c r="E115" s="21">
        <v>24.6</v>
      </c>
      <c r="F115" s="19">
        <v>1</v>
      </c>
      <c r="H115" s="23" t="s">
        <v>50</v>
      </c>
      <c r="I115" s="24" t="s">
        <v>93</v>
      </c>
    </row>
    <row r="116" spans="1:9" x14ac:dyDescent="0.3">
      <c r="A116" s="19" t="s">
        <v>87</v>
      </c>
      <c r="B116" s="19" t="s">
        <v>92</v>
      </c>
      <c r="C116" s="22">
        <v>1</v>
      </c>
      <c r="D116" s="20">
        <v>10.9</v>
      </c>
      <c r="E116" s="21">
        <v>27.1</v>
      </c>
      <c r="F116" s="19">
        <v>1</v>
      </c>
      <c r="H116" s="23" t="s">
        <v>50</v>
      </c>
      <c r="I116" s="24" t="s">
        <v>93</v>
      </c>
    </row>
    <row r="117" spans="1:9" x14ac:dyDescent="0.3">
      <c r="A117" s="19" t="s">
        <v>87</v>
      </c>
      <c r="B117" s="19" t="s">
        <v>94</v>
      </c>
      <c r="C117" s="22">
        <v>1</v>
      </c>
      <c r="D117" s="20">
        <v>11.6</v>
      </c>
      <c r="E117" s="21">
        <v>56.4</v>
      </c>
      <c r="F117" s="19">
        <v>2</v>
      </c>
      <c r="H117" s="23" t="s">
        <v>50</v>
      </c>
      <c r="I117" s="24" t="s">
        <v>47</v>
      </c>
    </row>
    <row r="118" spans="1:9" x14ac:dyDescent="0.3">
      <c r="A118" s="19" t="s">
        <v>87</v>
      </c>
      <c r="B118" s="19" t="s">
        <v>94</v>
      </c>
      <c r="C118" s="22">
        <v>1</v>
      </c>
      <c r="D118" s="20">
        <v>9.9</v>
      </c>
      <c r="E118" s="21">
        <v>17.2</v>
      </c>
      <c r="F118" s="19">
        <v>5</v>
      </c>
      <c r="H118" s="23" t="s">
        <v>50</v>
      </c>
      <c r="I118" s="24" t="s">
        <v>47</v>
      </c>
    </row>
    <row r="119" spans="1:9" x14ac:dyDescent="0.3">
      <c r="A119" s="19" t="s">
        <v>87</v>
      </c>
      <c r="B119" s="19" t="s">
        <v>94</v>
      </c>
      <c r="C119" s="22">
        <v>1</v>
      </c>
      <c r="D119" s="20">
        <v>9.3000000000000007</v>
      </c>
      <c r="E119" s="21">
        <v>38.4</v>
      </c>
      <c r="F119" s="19">
        <v>4</v>
      </c>
      <c r="H119" s="23" t="s">
        <v>50</v>
      </c>
      <c r="I119" s="24" t="s">
        <v>47</v>
      </c>
    </row>
    <row r="120" spans="1:9" x14ac:dyDescent="0.3">
      <c r="A120" s="19" t="s">
        <v>87</v>
      </c>
      <c r="B120" s="19" t="s">
        <v>95</v>
      </c>
      <c r="C120" s="22">
        <v>1</v>
      </c>
      <c r="D120" s="20">
        <v>10.8</v>
      </c>
      <c r="E120" s="21">
        <v>38.9</v>
      </c>
      <c r="F120" s="19">
        <v>3</v>
      </c>
      <c r="H120" s="23" t="s">
        <v>50</v>
      </c>
      <c r="I120" s="24" t="s">
        <v>58</v>
      </c>
    </row>
    <row r="121" spans="1:9" x14ac:dyDescent="0.3">
      <c r="A121" s="19" t="s">
        <v>87</v>
      </c>
      <c r="B121" s="19" t="s">
        <v>95</v>
      </c>
      <c r="C121" s="22">
        <v>1</v>
      </c>
      <c r="D121" s="20">
        <v>13.6</v>
      </c>
      <c r="E121" s="21">
        <v>35.1</v>
      </c>
      <c r="F121" s="19">
        <v>2</v>
      </c>
      <c r="H121" s="23" t="s">
        <v>50</v>
      </c>
      <c r="I121" s="24" t="s">
        <v>58</v>
      </c>
    </row>
    <row r="122" spans="1:9" x14ac:dyDescent="0.3">
      <c r="A122" s="19" t="s">
        <v>87</v>
      </c>
      <c r="B122" s="19" t="s">
        <v>95</v>
      </c>
      <c r="C122" s="22">
        <v>1</v>
      </c>
      <c r="D122" s="20">
        <v>13.9</v>
      </c>
      <c r="E122" s="21">
        <v>45.3</v>
      </c>
      <c r="F122" s="19">
        <v>2</v>
      </c>
      <c r="H122" s="23" t="s">
        <v>50</v>
      </c>
      <c r="I122" s="24" t="s">
        <v>58</v>
      </c>
    </row>
    <row r="123" spans="1:9" x14ac:dyDescent="0.3">
      <c r="A123" s="19" t="s">
        <v>87</v>
      </c>
      <c r="B123" s="19" t="s">
        <v>95</v>
      </c>
      <c r="C123" s="22">
        <v>1</v>
      </c>
      <c r="D123" s="20">
        <v>5.8</v>
      </c>
      <c r="E123" s="21">
        <v>89</v>
      </c>
      <c r="F123" s="19">
        <v>8</v>
      </c>
      <c r="H123" s="23" t="s">
        <v>50</v>
      </c>
      <c r="I123" s="24" t="s">
        <v>58</v>
      </c>
    </row>
    <row r="124" spans="1:9" x14ac:dyDescent="0.3">
      <c r="A124" s="19" t="s">
        <v>96</v>
      </c>
      <c r="B124" s="19" t="s">
        <v>97</v>
      </c>
      <c r="C124" s="22">
        <v>1</v>
      </c>
      <c r="D124" s="20">
        <v>14.9</v>
      </c>
      <c r="E124" s="21">
        <v>16.899999999999999</v>
      </c>
      <c r="F124" s="19">
        <v>1</v>
      </c>
      <c r="H124" s="23" t="s">
        <v>50</v>
      </c>
      <c r="I124" s="24" t="s">
        <v>37</v>
      </c>
    </row>
    <row r="125" spans="1:9" x14ac:dyDescent="0.3">
      <c r="A125" s="19" t="s">
        <v>96</v>
      </c>
      <c r="B125" s="19" t="s">
        <v>97</v>
      </c>
      <c r="C125" s="22">
        <v>1</v>
      </c>
      <c r="D125" s="20">
        <v>13.9</v>
      </c>
      <c r="E125" s="21">
        <v>19.8</v>
      </c>
      <c r="F125" s="19">
        <v>1</v>
      </c>
      <c r="H125" s="23" t="s">
        <v>50</v>
      </c>
      <c r="I125" s="24" t="s">
        <v>37</v>
      </c>
    </row>
    <row r="126" spans="1:9" x14ac:dyDescent="0.3">
      <c r="A126" s="19" t="s">
        <v>96</v>
      </c>
      <c r="B126" s="19" t="s">
        <v>97</v>
      </c>
      <c r="C126" s="22">
        <v>1</v>
      </c>
      <c r="D126" s="20">
        <v>14.5</v>
      </c>
      <c r="E126" s="21">
        <v>20.5</v>
      </c>
      <c r="F126" s="19">
        <v>1</v>
      </c>
      <c r="H126" s="23" t="s">
        <v>50</v>
      </c>
      <c r="I126" s="24" t="s">
        <v>37</v>
      </c>
    </row>
    <row r="127" spans="1:9" x14ac:dyDescent="0.3">
      <c r="A127" s="19" t="s">
        <v>96</v>
      </c>
      <c r="B127" s="19" t="s">
        <v>97</v>
      </c>
      <c r="C127" s="22">
        <v>1</v>
      </c>
      <c r="D127" s="20">
        <v>14.9</v>
      </c>
      <c r="E127" s="21">
        <v>16.399999999999999</v>
      </c>
      <c r="F127" s="19">
        <v>1</v>
      </c>
      <c r="H127" s="23" t="s">
        <v>50</v>
      </c>
      <c r="I127" s="24" t="s">
        <v>37</v>
      </c>
    </row>
    <row r="128" spans="1:9" x14ac:dyDescent="0.3">
      <c r="A128" s="19" t="s">
        <v>96</v>
      </c>
      <c r="B128" s="19" t="s">
        <v>97</v>
      </c>
      <c r="C128" s="22">
        <v>1</v>
      </c>
      <c r="D128" s="20">
        <v>15.9</v>
      </c>
      <c r="E128" s="21">
        <v>25.1</v>
      </c>
      <c r="F128" s="19">
        <v>1</v>
      </c>
      <c r="H128" s="23" t="s">
        <v>50</v>
      </c>
      <c r="I128" s="24" t="s">
        <v>37</v>
      </c>
    </row>
    <row r="129" spans="1:9" x14ac:dyDescent="0.3">
      <c r="A129" s="19" t="s">
        <v>96</v>
      </c>
      <c r="B129" s="19" t="s">
        <v>97</v>
      </c>
      <c r="C129" s="22">
        <v>1</v>
      </c>
      <c r="D129" s="20">
        <v>13.8</v>
      </c>
      <c r="E129" s="21">
        <v>27.5</v>
      </c>
      <c r="F129" s="19">
        <v>1</v>
      </c>
      <c r="H129" s="23" t="s">
        <v>50</v>
      </c>
      <c r="I129" s="24" t="s">
        <v>37</v>
      </c>
    </row>
    <row r="130" spans="1:9" x14ac:dyDescent="0.3">
      <c r="A130" s="19" t="s">
        <v>96</v>
      </c>
      <c r="B130" s="19" t="s">
        <v>98</v>
      </c>
      <c r="C130" s="22">
        <v>1</v>
      </c>
      <c r="D130" s="20">
        <v>15.8</v>
      </c>
      <c r="E130" s="21">
        <v>12.8</v>
      </c>
      <c r="F130" s="19">
        <v>1</v>
      </c>
      <c r="H130" s="23" t="s">
        <v>50</v>
      </c>
      <c r="I130" s="24" t="s">
        <v>34</v>
      </c>
    </row>
    <row r="131" spans="1:9" x14ac:dyDescent="0.3">
      <c r="A131" s="19" t="s">
        <v>96</v>
      </c>
      <c r="B131" s="19" t="s">
        <v>98</v>
      </c>
      <c r="C131" s="22">
        <v>1</v>
      </c>
      <c r="D131" s="20">
        <v>12.4</v>
      </c>
      <c r="E131" s="21">
        <v>21</v>
      </c>
      <c r="F131" s="19">
        <v>2</v>
      </c>
      <c r="H131" s="23" t="s">
        <v>50</v>
      </c>
      <c r="I131" s="24" t="s">
        <v>34</v>
      </c>
    </row>
    <row r="132" spans="1:9" x14ac:dyDescent="0.3">
      <c r="A132" s="19" t="s">
        <v>96</v>
      </c>
      <c r="B132" s="19" t="s">
        <v>98</v>
      </c>
      <c r="C132" s="22">
        <v>1</v>
      </c>
      <c r="D132" s="20">
        <v>14.9</v>
      </c>
      <c r="E132" s="21">
        <v>18.5</v>
      </c>
      <c r="F132" s="19">
        <v>1</v>
      </c>
      <c r="H132" s="23" t="s">
        <v>50</v>
      </c>
      <c r="I132" s="24" t="s">
        <v>34</v>
      </c>
    </row>
    <row r="133" spans="1:9" x14ac:dyDescent="0.3">
      <c r="A133" s="19" t="s">
        <v>96</v>
      </c>
      <c r="B133" s="19" t="s">
        <v>99</v>
      </c>
      <c r="C133" s="22">
        <v>1</v>
      </c>
      <c r="D133" s="20">
        <v>11.9</v>
      </c>
      <c r="E133" s="21">
        <v>30.3</v>
      </c>
      <c r="F133" s="19">
        <v>3</v>
      </c>
      <c r="H133" s="23" t="s">
        <v>50</v>
      </c>
      <c r="I133" s="24" t="s">
        <v>58</v>
      </c>
    </row>
    <row r="134" spans="1:9" x14ac:dyDescent="0.3">
      <c r="A134" s="19" t="s">
        <v>96</v>
      </c>
      <c r="B134" s="19" t="s">
        <v>100</v>
      </c>
      <c r="C134" s="22">
        <v>1</v>
      </c>
      <c r="D134" s="20">
        <v>17.899999999999999</v>
      </c>
      <c r="E134" s="21">
        <v>29.6</v>
      </c>
      <c r="F134" s="19">
        <v>2</v>
      </c>
      <c r="H134" s="23" t="s">
        <v>50</v>
      </c>
      <c r="I134" s="24" t="s">
        <v>37</v>
      </c>
    </row>
    <row r="135" spans="1:9" x14ac:dyDescent="0.3">
      <c r="A135" s="19" t="s">
        <v>96</v>
      </c>
      <c r="B135" s="19" t="s">
        <v>100</v>
      </c>
      <c r="C135" s="22">
        <v>1</v>
      </c>
      <c r="D135" s="20">
        <v>19.899999999999999</v>
      </c>
      <c r="E135" s="21">
        <v>27.7</v>
      </c>
      <c r="F135" s="19">
        <v>3</v>
      </c>
      <c r="H135" s="23" t="s">
        <v>50</v>
      </c>
      <c r="I135" s="24" t="s">
        <v>37</v>
      </c>
    </row>
    <row r="136" spans="1:9" x14ac:dyDescent="0.3">
      <c r="A136" s="19" t="s">
        <v>96</v>
      </c>
      <c r="B136" s="19" t="s">
        <v>100</v>
      </c>
      <c r="C136" s="22">
        <v>1</v>
      </c>
      <c r="D136" s="20">
        <v>19.899999999999999</v>
      </c>
      <c r="E136" s="21">
        <v>32.299999999999997</v>
      </c>
      <c r="F136" s="19">
        <v>3</v>
      </c>
      <c r="H136" s="23" t="s">
        <v>50</v>
      </c>
      <c r="I136" s="24" t="s">
        <v>37</v>
      </c>
    </row>
    <row r="137" spans="1:9" x14ac:dyDescent="0.3">
      <c r="A137" s="19" t="s">
        <v>96</v>
      </c>
      <c r="B137" s="19" t="s">
        <v>100</v>
      </c>
      <c r="C137" s="22">
        <v>1</v>
      </c>
      <c r="D137" s="20">
        <v>16.899999999999999</v>
      </c>
      <c r="E137" s="21">
        <v>48.1</v>
      </c>
      <c r="F137" s="19">
        <v>3</v>
      </c>
      <c r="H137" s="23" t="s">
        <v>50</v>
      </c>
      <c r="I137" s="24" t="s">
        <v>37</v>
      </c>
    </row>
    <row r="138" spans="1:9" x14ac:dyDescent="0.3">
      <c r="A138" s="19" t="s">
        <v>96</v>
      </c>
      <c r="B138" s="19" t="s">
        <v>100</v>
      </c>
      <c r="C138" s="22">
        <v>1</v>
      </c>
      <c r="D138" s="20">
        <v>21.9</v>
      </c>
      <c r="E138" s="21">
        <v>48.4</v>
      </c>
      <c r="F138" s="19">
        <v>3</v>
      </c>
      <c r="H138" s="23" t="s">
        <v>50</v>
      </c>
      <c r="I138" s="24" t="s">
        <v>37</v>
      </c>
    </row>
    <row r="139" spans="1:9" x14ac:dyDescent="0.3">
      <c r="A139" s="19" t="s">
        <v>96</v>
      </c>
      <c r="B139" s="19" t="s">
        <v>100</v>
      </c>
      <c r="C139" s="22">
        <v>1</v>
      </c>
      <c r="D139" s="20">
        <v>17.899999999999999</v>
      </c>
      <c r="E139" s="21">
        <v>34.299999999999997</v>
      </c>
      <c r="F139" s="19">
        <v>2</v>
      </c>
      <c r="H139" s="23" t="s">
        <v>50</v>
      </c>
      <c r="I139" s="24" t="s">
        <v>37</v>
      </c>
    </row>
    <row r="140" spans="1:9" x14ac:dyDescent="0.3">
      <c r="A140" s="19" t="s">
        <v>96</v>
      </c>
      <c r="B140" s="19" t="s">
        <v>101</v>
      </c>
      <c r="C140" s="22">
        <v>1</v>
      </c>
      <c r="D140" s="20">
        <v>13.9</v>
      </c>
      <c r="E140" s="21">
        <v>22.9</v>
      </c>
      <c r="F140" s="19">
        <v>3</v>
      </c>
      <c r="H140" s="23" t="s">
        <v>50</v>
      </c>
      <c r="I140" s="24" t="s">
        <v>70</v>
      </c>
    </row>
    <row r="141" spans="1:9" x14ac:dyDescent="0.3">
      <c r="A141" s="19" t="s">
        <v>96</v>
      </c>
      <c r="B141" s="19" t="s">
        <v>101</v>
      </c>
      <c r="C141" s="22">
        <v>1</v>
      </c>
      <c r="D141" s="20">
        <v>18.899999999999999</v>
      </c>
      <c r="E141" s="21">
        <v>28.5</v>
      </c>
      <c r="F141" s="19">
        <v>3</v>
      </c>
      <c r="H141" s="23" t="s">
        <v>50</v>
      </c>
      <c r="I141" s="24" t="s">
        <v>70</v>
      </c>
    </row>
    <row r="142" spans="1:9" x14ac:dyDescent="0.3">
      <c r="A142" s="19" t="s">
        <v>96</v>
      </c>
      <c r="B142" s="19" t="s">
        <v>101</v>
      </c>
      <c r="C142" s="22">
        <v>1</v>
      </c>
      <c r="D142" s="20">
        <v>12.9</v>
      </c>
      <c r="E142" s="21">
        <v>32.9</v>
      </c>
      <c r="F142" s="19">
        <v>3</v>
      </c>
      <c r="H142" s="23" t="s">
        <v>50</v>
      </c>
      <c r="I142" s="24" t="s">
        <v>70</v>
      </c>
    </row>
    <row r="143" spans="1:9" x14ac:dyDescent="0.3">
      <c r="A143" s="19" t="s">
        <v>96</v>
      </c>
      <c r="B143" s="19" t="s">
        <v>102</v>
      </c>
      <c r="C143" s="22">
        <v>1</v>
      </c>
      <c r="D143" s="20">
        <v>7.9</v>
      </c>
      <c r="E143" s="21">
        <v>68.2</v>
      </c>
      <c r="F143" s="19">
        <v>4</v>
      </c>
      <c r="H143" s="23" t="s">
        <v>50</v>
      </c>
      <c r="I143" s="24" t="s">
        <v>58</v>
      </c>
    </row>
    <row r="144" spans="1:9" x14ac:dyDescent="0.3">
      <c r="A144" s="19" t="s">
        <v>96</v>
      </c>
      <c r="B144" s="19" t="s">
        <v>102</v>
      </c>
      <c r="C144" s="22">
        <v>1</v>
      </c>
      <c r="D144" s="20">
        <v>11.9</v>
      </c>
      <c r="E144" s="21">
        <v>44</v>
      </c>
      <c r="F144" s="19">
        <v>2</v>
      </c>
      <c r="H144" s="23" t="s">
        <v>50</v>
      </c>
      <c r="I144" s="24" t="s">
        <v>58</v>
      </c>
    </row>
    <row r="145" spans="1:9" x14ac:dyDescent="0.3">
      <c r="A145" s="19" t="s">
        <v>96</v>
      </c>
      <c r="B145" s="19" t="s">
        <v>102</v>
      </c>
      <c r="C145" s="22">
        <v>1</v>
      </c>
      <c r="D145" s="20">
        <v>9</v>
      </c>
      <c r="E145" s="21">
        <v>40.4</v>
      </c>
      <c r="F145" s="19">
        <v>4</v>
      </c>
      <c r="H145" s="23" t="s">
        <v>50</v>
      </c>
      <c r="I145" s="24" t="s">
        <v>58</v>
      </c>
    </row>
    <row r="146" spans="1:9" x14ac:dyDescent="0.3">
      <c r="A146" s="19" t="s">
        <v>96</v>
      </c>
      <c r="B146" s="19" t="s">
        <v>102</v>
      </c>
      <c r="C146" s="22">
        <v>1</v>
      </c>
      <c r="D146" s="20">
        <v>14.9</v>
      </c>
      <c r="E146" s="21">
        <v>42.2</v>
      </c>
      <c r="F146" s="19">
        <v>3</v>
      </c>
      <c r="H146" s="23" t="s">
        <v>50</v>
      </c>
      <c r="I146" s="24" t="s">
        <v>58</v>
      </c>
    </row>
    <row r="147" spans="1:9" x14ac:dyDescent="0.3">
      <c r="A147" s="19" t="s">
        <v>96</v>
      </c>
      <c r="B147" s="19" t="s">
        <v>102</v>
      </c>
      <c r="C147" s="22">
        <v>1</v>
      </c>
      <c r="D147" s="20">
        <v>12.9</v>
      </c>
      <c r="E147" s="21">
        <v>25.7</v>
      </c>
      <c r="F147" s="19">
        <v>2</v>
      </c>
      <c r="H147" s="23" t="s">
        <v>50</v>
      </c>
      <c r="I147" s="24" t="s">
        <v>58</v>
      </c>
    </row>
    <row r="148" spans="1:9" x14ac:dyDescent="0.3">
      <c r="A148" s="19" t="s">
        <v>96</v>
      </c>
      <c r="B148" s="19" t="s">
        <v>103</v>
      </c>
      <c r="C148" s="22">
        <v>1</v>
      </c>
      <c r="D148" s="20">
        <v>15.4</v>
      </c>
      <c r="E148" s="21">
        <v>16.100000000000001</v>
      </c>
      <c r="F148" s="19">
        <v>1</v>
      </c>
      <c r="H148" s="23" t="s">
        <v>50</v>
      </c>
      <c r="I148" s="24" t="s">
        <v>104</v>
      </c>
    </row>
    <row r="149" spans="1:9" x14ac:dyDescent="0.3">
      <c r="A149" s="19" t="s">
        <v>96</v>
      </c>
      <c r="B149" s="19" t="s">
        <v>103</v>
      </c>
      <c r="C149" s="22">
        <v>1</v>
      </c>
      <c r="D149" s="20">
        <v>14.9</v>
      </c>
      <c r="E149" s="21">
        <v>23.4</v>
      </c>
      <c r="F149" s="19">
        <v>1</v>
      </c>
      <c r="H149" s="23" t="s">
        <v>50</v>
      </c>
      <c r="I149" s="24" t="s">
        <v>104</v>
      </c>
    </row>
    <row r="150" spans="1:9" x14ac:dyDescent="0.3">
      <c r="A150" s="19" t="s">
        <v>96</v>
      </c>
      <c r="B150" s="19" t="s">
        <v>103</v>
      </c>
      <c r="C150" s="22">
        <v>1</v>
      </c>
      <c r="D150" s="20">
        <v>14.9</v>
      </c>
      <c r="E150" s="21">
        <v>24</v>
      </c>
      <c r="F150" s="19">
        <v>1</v>
      </c>
      <c r="H150" s="23" t="s">
        <v>50</v>
      </c>
      <c r="I150" s="24" t="s">
        <v>104</v>
      </c>
    </row>
    <row r="151" spans="1:9" x14ac:dyDescent="0.3">
      <c r="A151" s="19" t="s">
        <v>96</v>
      </c>
      <c r="B151" s="19" t="s">
        <v>103</v>
      </c>
      <c r="C151" s="22">
        <v>1</v>
      </c>
      <c r="D151" s="20">
        <v>17.899999999999999</v>
      </c>
      <c r="E151" s="21">
        <v>29.9</v>
      </c>
      <c r="F151" s="19">
        <v>1</v>
      </c>
      <c r="H151" s="23" t="s">
        <v>50</v>
      </c>
      <c r="I151" s="24" t="s">
        <v>104</v>
      </c>
    </row>
    <row r="152" spans="1:9" x14ac:dyDescent="0.3">
      <c r="A152" s="19" t="s">
        <v>96</v>
      </c>
      <c r="B152" s="19" t="s">
        <v>103</v>
      </c>
      <c r="C152" s="22">
        <v>1</v>
      </c>
      <c r="D152" s="20">
        <v>11.5</v>
      </c>
      <c r="E152" s="21">
        <v>64.599999999999994</v>
      </c>
      <c r="F152" s="19">
        <v>4</v>
      </c>
      <c r="H152" s="23" t="s">
        <v>50</v>
      </c>
      <c r="I152" s="24" t="s">
        <v>104</v>
      </c>
    </row>
    <row r="153" spans="1:9" x14ac:dyDescent="0.3">
      <c r="A153" s="19" t="s">
        <v>96</v>
      </c>
      <c r="B153" s="19" t="s">
        <v>105</v>
      </c>
      <c r="C153" s="22">
        <v>1</v>
      </c>
      <c r="D153" s="20">
        <v>3.4</v>
      </c>
      <c r="E153" s="21">
        <v>69</v>
      </c>
      <c r="F153" s="19">
        <v>7</v>
      </c>
      <c r="H153" s="23" t="s">
        <v>50</v>
      </c>
      <c r="I153" s="24" t="s">
        <v>37</v>
      </c>
    </row>
    <row r="154" spans="1:9" x14ac:dyDescent="0.3">
      <c r="A154" s="19" t="s">
        <v>96</v>
      </c>
      <c r="B154" s="19" t="s">
        <v>106</v>
      </c>
      <c r="C154" s="22">
        <v>1</v>
      </c>
      <c r="D154" s="20">
        <v>19.899999999999999</v>
      </c>
      <c r="E154" s="21">
        <v>10.9</v>
      </c>
      <c r="F154" s="19">
        <v>1</v>
      </c>
      <c r="H154" s="23" t="s">
        <v>50</v>
      </c>
      <c r="I154" s="24" t="s">
        <v>34</v>
      </c>
    </row>
    <row r="155" spans="1:9" x14ac:dyDescent="0.3">
      <c r="A155" s="19" t="s">
        <v>96</v>
      </c>
      <c r="B155" s="19" t="s">
        <v>106</v>
      </c>
      <c r="C155" s="22">
        <v>1</v>
      </c>
      <c r="D155" s="20">
        <v>14.9</v>
      </c>
      <c r="E155" s="21">
        <v>24</v>
      </c>
      <c r="F155" s="19">
        <v>1</v>
      </c>
      <c r="H155" s="23" t="s">
        <v>50</v>
      </c>
      <c r="I155" s="24" t="s">
        <v>34</v>
      </c>
    </row>
    <row r="156" spans="1:9" x14ac:dyDescent="0.3">
      <c r="A156" s="19" t="s">
        <v>96</v>
      </c>
      <c r="B156" s="19" t="s">
        <v>106</v>
      </c>
      <c r="C156" s="22">
        <v>1</v>
      </c>
      <c r="D156" s="20">
        <v>14.8</v>
      </c>
      <c r="E156" s="21">
        <v>27.3</v>
      </c>
      <c r="F156" s="19">
        <v>1</v>
      </c>
      <c r="H156" s="23" t="s">
        <v>50</v>
      </c>
      <c r="I156" s="24" t="s">
        <v>34</v>
      </c>
    </row>
    <row r="157" spans="1:9" x14ac:dyDescent="0.3">
      <c r="A157" s="19" t="s">
        <v>96</v>
      </c>
      <c r="B157" s="19" t="s">
        <v>106</v>
      </c>
      <c r="C157" s="22">
        <v>1</v>
      </c>
      <c r="D157" s="20">
        <v>14.9</v>
      </c>
      <c r="E157" s="21">
        <v>27.6</v>
      </c>
      <c r="F157" s="19">
        <v>1</v>
      </c>
      <c r="H157" s="23" t="s">
        <v>50</v>
      </c>
      <c r="I157" s="24" t="s">
        <v>34</v>
      </c>
    </row>
    <row r="158" spans="1:9" x14ac:dyDescent="0.3">
      <c r="A158" s="19" t="s">
        <v>96</v>
      </c>
      <c r="B158" s="19" t="s">
        <v>107</v>
      </c>
      <c r="C158" s="22">
        <v>1</v>
      </c>
      <c r="D158" s="20">
        <v>20.9</v>
      </c>
      <c r="E158" s="21">
        <v>29.7</v>
      </c>
      <c r="F158" s="19">
        <v>2</v>
      </c>
      <c r="H158" s="23" t="s">
        <v>50</v>
      </c>
      <c r="I158" s="24" t="s">
        <v>70</v>
      </c>
    </row>
    <row r="159" spans="1:9" x14ac:dyDescent="0.3">
      <c r="A159" s="19" t="s">
        <v>108</v>
      </c>
      <c r="B159" s="19" t="s">
        <v>109</v>
      </c>
      <c r="C159" s="22">
        <v>1</v>
      </c>
      <c r="D159" s="20">
        <v>8.9</v>
      </c>
      <c r="E159" s="21">
        <v>76.599999999999994</v>
      </c>
      <c r="F159" s="19">
        <v>7</v>
      </c>
      <c r="H159" s="23" t="s">
        <v>50</v>
      </c>
      <c r="I159" s="24" t="s">
        <v>78</v>
      </c>
    </row>
    <row r="160" spans="1:9" x14ac:dyDescent="0.3">
      <c r="A160" s="19" t="s">
        <v>108</v>
      </c>
      <c r="B160" s="19" t="s">
        <v>109</v>
      </c>
      <c r="C160" s="22">
        <v>1</v>
      </c>
      <c r="D160" s="20">
        <v>17.899999999999999</v>
      </c>
      <c r="E160" s="21">
        <v>6.4</v>
      </c>
      <c r="F160" s="19">
        <v>2</v>
      </c>
      <c r="H160" s="23" t="s">
        <v>50</v>
      </c>
      <c r="I160" s="24" t="s">
        <v>78</v>
      </c>
    </row>
    <row r="161" spans="1:9" x14ac:dyDescent="0.3">
      <c r="A161" s="19" t="s">
        <v>108</v>
      </c>
      <c r="B161" s="19" t="s">
        <v>109</v>
      </c>
      <c r="C161" s="22">
        <v>1</v>
      </c>
      <c r="D161" s="20">
        <v>16.899999999999999</v>
      </c>
      <c r="E161" s="21">
        <v>10.7</v>
      </c>
      <c r="F161" s="19">
        <v>2</v>
      </c>
      <c r="H161" s="23" t="s">
        <v>50</v>
      </c>
      <c r="I161" s="24" t="s">
        <v>78</v>
      </c>
    </row>
    <row r="162" spans="1:9" x14ac:dyDescent="0.3">
      <c r="A162" s="19" t="s">
        <v>108</v>
      </c>
      <c r="B162" s="19" t="s">
        <v>109</v>
      </c>
      <c r="C162" s="22">
        <v>1</v>
      </c>
      <c r="D162" s="20">
        <v>9.9</v>
      </c>
      <c r="E162" s="21">
        <v>104.9</v>
      </c>
      <c r="F162" s="19">
        <v>4</v>
      </c>
      <c r="H162" s="23" t="s">
        <v>50</v>
      </c>
      <c r="I162" s="24" t="s">
        <v>78</v>
      </c>
    </row>
    <row r="163" spans="1:9" x14ac:dyDescent="0.3">
      <c r="A163" s="19" t="s">
        <v>108</v>
      </c>
      <c r="B163" s="19" t="s">
        <v>109</v>
      </c>
      <c r="C163" s="22">
        <v>1</v>
      </c>
      <c r="D163" s="20">
        <v>10.9</v>
      </c>
      <c r="E163" s="21">
        <v>12.7</v>
      </c>
      <c r="F163" s="19">
        <v>2</v>
      </c>
      <c r="H163" s="23" t="s">
        <v>50</v>
      </c>
      <c r="I163" s="24" t="s">
        <v>78</v>
      </c>
    </row>
    <row r="164" spans="1:9" x14ac:dyDescent="0.3">
      <c r="A164" s="19" t="s">
        <v>108</v>
      </c>
      <c r="B164" s="19" t="s">
        <v>110</v>
      </c>
      <c r="C164" s="22">
        <v>1</v>
      </c>
      <c r="D164" s="20">
        <v>10</v>
      </c>
      <c r="E164" s="21">
        <v>58</v>
      </c>
      <c r="F164" s="19">
        <v>6</v>
      </c>
      <c r="H164" s="23" t="s">
        <v>50</v>
      </c>
      <c r="I164" s="24" t="s">
        <v>34</v>
      </c>
    </row>
    <row r="165" spans="1:9" x14ac:dyDescent="0.3">
      <c r="A165" s="19" t="s">
        <v>108</v>
      </c>
      <c r="B165" s="19" t="s">
        <v>111</v>
      </c>
      <c r="C165" s="22">
        <v>1</v>
      </c>
      <c r="D165" s="20">
        <v>16.899999999999999</v>
      </c>
      <c r="E165" s="21">
        <v>32.700000000000003</v>
      </c>
      <c r="F165" s="19">
        <v>2</v>
      </c>
      <c r="H165" s="23" t="s">
        <v>50</v>
      </c>
      <c r="I165" s="24" t="s">
        <v>34</v>
      </c>
    </row>
    <row r="166" spans="1:9" x14ac:dyDescent="0.3">
      <c r="A166" s="19" t="s">
        <v>108</v>
      </c>
      <c r="B166" s="19" t="s">
        <v>112</v>
      </c>
      <c r="C166" s="22">
        <v>1</v>
      </c>
      <c r="D166" s="20">
        <v>12.9</v>
      </c>
      <c r="E166" s="21">
        <v>44.3</v>
      </c>
      <c r="F166" s="19">
        <v>4</v>
      </c>
      <c r="H166" s="23" t="s">
        <v>50</v>
      </c>
      <c r="I166" s="24" t="s">
        <v>34</v>
      </c>
    </row>
    <row r="167" spans="1:9" x14ac:dyDescent="0.3">
      <c r="A167" s="19" t="s">
        <v>108</v>
      </c>
      <c r="B167" s="19" t="s">
        <v>112</v>
      </c>
      <c r="C167" s="22">
        <v>1</v>
      </c>
      <c r="D167" s="20">
        <v>12.9</v>
      </c>
      <c r="E167" s="21">
        <v>66.3</v>
      </c>
      <c r="F167" s="19">
        <v>4</v>
      </c>
      <c r="H167" s="23" t="s">
        <v>50</v>
      </c>
      <c r="I167" s="24" t="s">
        <v>34</v>
      </c>
    </row>
    <row r="168" spans="1:9" x14ac:dyDescent="0.3">
      <c r="A168" s="19" t="s">
        <v>108</v>
      </c>
      <c r="B168" s="19" t="s">
        <v>112</v>
      </c>
      <c r="C168" s="22">
        <v>1</v>
      </c>
      <c r="D168" s="20">
        <v>15.9</v>
      </c>
      <c r="E168" s="21">
        <v>31.6</v>
      </c>
      <c r="F168" s="19">
        <v>1</v>
      </c>
      <c r="H168" s="23" t="s">
        <v>50</v>
      </c>
      <c r="I168" s="24" t="s">
        <v>34</v>
      </c>
    </row>
    <row r="169" spans="1:9" x14ac:dyDescent="0.3">
      <c r="A169" s="19" t="s">
        <v>108</v>
      </c>
      <c r="B169" s="19" t="s">
        <v>113</v>
      </c>
      <c r="C169" s="22">
        <v>1</v>
      </c>
      <c r="D169" s="20">
        <v>15.9</v>
      </c>
      <c r="E169" s="21">
        <v>27.3</v>
      </c>
      <c r="F169" s="19">
        <v>3</v>
      </c>
      <c r="H169" s="23" t="s">
        <v>50</v>
      </c>
      <c r="I169" s="24" t="s">
        <v>34</v>
      </c>
    </row>
    <row r="170" spans="1:9" x14ac:dyDescent="0.3">
      <c r="A170" s="19" t="s">
        <v>108</v>
      </c>
      <c r="B170" s="19" t="s">
        <v>113</v>
      </c>
      <c r="C170" s="22">
        <v>1</v>
      </c>
      <c r="D170" s="20">
        <v>14.9</v>
      </c>
      <c r="E170" s="21">
        <v>44.3</v>
      </c>
      <c r="F170" s="19">
        <v>3</v>
      </c>
      <c r="H170" s="23" t="s">
        <v>50</v>
      </c>
      <c r="I170" s="24" t="s">
        <v>34</v>
      </c>
    </row>
    <row r="171" spans="1:9" x14ac:dyDescent="0.3">
      <c r="A171" s="19" t="s">
        <v>108</v>
      </c>
      <c r="B171" s="19" t="s">
        <v>113</v>
      </c>
      <c r="C171" s="22">
        <v>1</v>
      </c>
      <c r="D171" s="20">
        <v>5.9</v>
      </c>
      <c r="E171" s="21">
        <v>108</v>
      </c>
      <c r="F171" s="19">
        <v>7</v>
      </c>
      <c r="H171" s="23" t="s">
        <v>50</v>
      </c>
      <c r="I171" s="24" t="s">
        <v>34</v>
      </c>
    </row>
    <row r="172" spans="1:9" x14ac:dyDescent="0.3">
      <c r="A172" s="19" t="s">
        <v>108</v>
      </c>
      <c r="B172" s="19" t="s">
        <v>113</v>
      </c>
      <c r="C172" s="22">
        <v>1</v>
      </c>
      <c r="D172" s="20">
        <v>10.9</v>
      </c>
      <c r="E172" s="21">
        <v>34.4</v>
      </c>
      <c r="F172" s="19">
        <v>5</v>
      </c>
      <c r="H172" s="23" t="s">
        <v>50</v>
      </c>
      <c r="I172" s="24" t="s">
        <v>34</v>
      </c>
    </row>
    <row r="173" spans="1:9" x14ac:dyDescent="0.3">
      <c r="A173" s="19" t="s">
        <v>108</v>
      </c>
      <c r="B173" s="19" t="s">
        <v>113</v>
      </c>
      <c r="C173" s="22">
        <v>1</v>
      </c>
      <c r="D173" s="20">
        <v>18.899999999999999</v>
      </c>
      <c r="E173" s="21">
        <v>16.600000000000001</v>
      </c>
      <c r="F173" s="19">
        <v>1</v>
      </c>
      <c r="H173" s="23" t="s">
        <v>50</v>
      </c>
      <c r="I173" s="24" t="s">
        <v>34</v>
      </c>
    </row>
    <row r="174" spans="1:9" x14ac:dyDescent="0.3">
      <c r="A174" s="19" t="s">
        <v>108</v>
      </c>
      <c r="B174" s="19" t="s">
        <v>113</v>
      </c>
      <c r="C174" s="22">
        <v>1</v>
      </c>
      <c r="D174" s="20">
        <v>6.8</v>
      </c>
      <c r="E174" s="21">
        <v>68</v>
      </c>
      <c r="F174" s="19">
        <v>6</v>
      </c>
      <c r="H174" s="23" t="s">
        <v>50</v>
      </c>
      <c r="I174" s="24" t="s">
        <v>34</v>
      </c>
    </row>
    <row r="175" spans="1:9" x14ac:dyDescent="0.3">
      <c r="A175" s="19" t="s">
        <v>108</v>
      </c>
      <c r="B175" s="19" t="s">
        <v>114</v>
      </c>
      <c r="C175" s="22">
        <v>1</v>
      </c>
      <c r="D175" s="20">
        <v>13.9</v>
      </c>
      <c r="E175" s="21">
        <v>61.4</v>
      </c>
      <c r="F175" s="19">
        <v>4</v>
      </c>
      <c r="H175" s="23" t="s">
        <v>50</v>
      </c>
      <c r="I175" s="24" t="s">
        <v>70</v>
      </c>
    </row>
    <row r="176" spans="1:9" x14ac:dyDescent="0.3">
      <c r="A176" s="19" t="s">
        <v>108</v>
      </c>
      <c r="B176" s="19" t="s">
        <v>114</v>
      </c>
      <c r="C176" s="22">
        <v>1</v>
      </c>
      <c r="D176" s="20">
        <v>22.9</v>
      </c>
      <c r="E176" s="21">
        <v>52.8</v>
      </c>
      <c r="F176" s="19">
        <v>3</v>
      </c>
      <c r="H176" s="23" t="s">
        <v>50</v>
      </c>
      <c r="I176" s="24" t="s">
        <v>70</v>
      </c>
    </row>
    <row r="177" spans="1:9" x14ac:dyDescent="0.3">
      <c r="A177" s="19" t="s">
        <v>108</v>
      </c>
      <c r="B177" s="19" t="s">
        <v>114</v>
      </c>
      <c r="C177" s="22">
        <v>1</v>
      </c>
      <c r="D177" s="20">
        <v>15.9</v>
      </c>
      <c r="E177" s="21">
        <v>42.9</v>
      </c>
      <c r="F177" s="19">
        <v>3</v>
      </c>
      <c r="H177" s="23" t="s">
        <v>50</v>
      </c>
      <c r="I177" s="24" t="s">
        <v>70</v>
      </c>
    </row>
    <row r="178" spans="1:9" x14ac:dyDescent="0.3">
      <c r="A178" s="19" t="s">
        <v>108</v>
      </c>
      <c r="B178" s="19" t="s">
        <v>115</v>
      </c>
      <c r="C178" s="22">
        <v>1</v>
      </c>
      <c r="D178" s="20">
        <v>10.8</v>
      </c>
      <c r="E178" s="21">
        <v>27</v>
      </c>
      <c r="F178" s="19">
        <v>2</v>
      </c>
      <c r="H178" s="23" t="s">
        <v>50</v>
      </c>
      <c r="I178" s="24" t="s">
        <v>37</v>
      </c>
    </row>
    <row r="179" spans="1:9" x14ac:dyDescent="0.3">
      <c r="A179" s="19" t="s">
        <v>108</v>
      </c>
      <c r="B179" s="19" t="s">
        <v>115</v>
      </c>
      <c r="C179" s="22">
        <v>1</v>
      </c>
      <c r="D179" s="20">
        <v>10.9</v>
      </c>
      <c r="E179" s="21">
        <v>29.2</v>
      </c>
      <c r="F179" s="19">
        <v>2</v>
      </c>
      <c r="H179" s="23" t="s">
        <v>50</v>
      </c>
      <c r="I179" s="24" t="s">
        <v>37</v>
      </c>
    </row>
    <row r="180" spans="1:9" x14ac:dyDescent="0.3">
      <c r="A180" s="19" t="s">
        <v>108</v>
      </c>
      <c r="B180" s="19" t="s">
        <v>115</v>
      </c>
      <c r="C180" s="22">
        <v>1</v>
      </c>
      <c r="D180" s="20">
        <v>10.9</v>
      </c>
      <c r="E180" s="21">
        <v>34</v>
      </c>
      <c r="F180" s="19">
        <v>2</v>
      </c>
      <c r="H180" s="23" t="s">
        <v>50</v>
      </c>
      <c r="I180" s="24" t="s">
        <v>37</v>
      </c>
    </row>
    <row r="181" spans="1:9" x14ac:dyDescent="0.3">
      <c r="A181" s="19" t="s">
        <v>108</v>
      </c>
      <c r="B181" s="19" t="s">
        <v>116</v>
      </c>
      <c r="C181" s="22">
        <v>1</v>
      </c>
      <c r="D181" s="20">
        <v>18.899999999999999</v>
      </c>
      <c r="E181" s="21">
        <v>34.1</v>
      </c>
      <c r="F181" s="19">
        <v>3</v>
      </c>
      <c r="H181" s="23" t="s">
        <v>50</v>
      </c>
      <c r="I181" s="24" t="s">
        <v>34</v>
      </c>
    </row>
    <row r="182" spans="1:9" x14ac:dyDescent="0.3">
      <c r="A182" s="19" t="s">
        <v>108</v>
      </c>
      <c r="B182" s="19" t="s">
        <v>116</v>
      </c>
      <c r="C182" s="22">
        <v>1</v>
      </c>
      <c r="D182" s="20">
        <v>13.9</v>
      </c>
      <c r="E182" s="21">
        <v>35.4</v>
      </c>
      <c r="F182" s="19">
        <v>4</v>
      </c>
      <c r="H182" s="23" t="s">
        <v>50</v>
      </c>
      <c r="I182" s="24" t="s">
        <v>34</v>
      </c>
    </row>
    <row r="183" spans="1:9" x14ac:dyDescent="0.3">
      <c r="A183" s="19" t="s">
        <v>108</v>
      </c>
      <c r="B183" s="19" t="s">
        <v>116</v>
      </c>
      <c r="C183" s="22">
        <v>1</v>
      </c>
      <c r="D183" s="20">
        <v>11.9</v>
      </c>
      <c r="E183" s="21">
        <v>40.1</v>
      </c>
      <c r="F183" s="19">
        <v>3</v>
      </c>
      <c r="H183" s="23" t="s">
        <v>50</v>
      </c>
      <c r="I183" s="24" t="s">
        <v>34</v>
      </c>
    </row>
    <row r="184" spans="1:9" x14ac:dyDescent="0.3">
      <c r="A184" s="19" t="s">
        <v>108</v>
      </c>
      <c r="B184" s="19" t="s">
        <v>117</v>
      </c>
      <c r="C184" s="22">
        <v>1</v>
      </c>
      <c r="D184" s="20">
        <v>28.9</v>
      </c>
      <c r="E184" s="21">
        <v>24.5</v>
      </c>
      <c r="F184" s="19">
        <v>6</v>
      </c>
      <c r="H184" s="23" t="s">
        <v>50</v>
      </c>
      <c r="I184" s="24" t="s">
        <v>47</v>
      </c>
    </row>
    <row r="185" spans="1:9" x14ac:dyDescent="0.3">
      <c r="A185" s="19" t="s">
        <v>108</v>
      </c>
      <c r="B185" s="19" t="s">
        <v>117</v>
      </c>
      <c r="C185" s="22">
        <v>1</v>
      </c>
      <c r="D185" s="20">
        <v>14.8</v>
      </c>
      <c r="E185" s="21">
        <v>26.4</v>
      </c>
      <c r="F185" s="19">
        <v>2</v>
      </c>
      <c r="H185" s="23" t="s">
        <v>50</v>
      </c>
      <c r="I185" s="24" t="s">
        <v>47</v>
      </c>
    </row>
    <row r="186" spans="1:9" x14ac:dyDescent="0.3">
      <c r="A186" s="19" t="s">
        <v>108</v>
      </c>
      <c r="B186" s="19" t="s">
        <v>117</v>
      </c>
      <c r="C186" s="22">
        <v>1</v>
      </c>
      <c r="D186" s="20">
        <v>12.9</v>
      </c>
      <c r="E186" s="21">
        <v>78.3</v>
      </c>
      <c r="F186" s="19">
        <v>7</v>
      </c>
      <c r="H186" s="23" t="s">
        <v>50</v>
      </c>
      <c r="I186" s="24" t="s">
        <v>47</v>
      </c>
    </row>
    <row r="187" spans="1:9" x14ac:dyDescent="0.3">
      <c r="A187" s="19" t="s">
        <v>108</v>
      </c>
      <c r="B187" s="19" t="s">
        <v>117</v>
      </c>
      <c r="C187" s="22">
        <v>1</v>
      </c>
      <c r="D187" s="20">
        <v>15.9</v>
      </c>
      <c r="E187" s="21">
        <v>40</v>
      </c>
      <c r="F187" s="19">
        <v>3</v>
      </c>
      <c r="H187" s="23" t="s">
        <v>50</v>
      </c>
      <c r="I187" s="24" t="s">
        <v>47</v>
      </c>
    </row>
    <row r="188" spans="1:9" x14ac:dyDescent="0.3">
      <c r="A188" s="19" t="s">
        <v>108</v>
      </c>
      <c r="B188" s="19" t="s">
        <v>118</v>
      </c>
      <c r="C188" s="22">
        <v>1</v>
      </c>
      <c r="D188" s="20">
        <v>12.9</v>
      </c>
      <c r="E188" s="21">
        <v>40</v>
      </c>
      <c r="F188" s="19">
        <v>4</v>
      </c>
      <c r="H188" s="23" t="s">
        <v>50</v>
      </c>
      <c r="I188" s="24" t="s">
        <v>70</v>
      </c>
    </row>
    <row r="189" spans="1:9" x14ac:dyDescent="0.3">
      <c r="A189" s="19" t="s">
        <v>108</v>
      </c>
      <c r="B189" s="19" t="s">
        <v>118</v>
      </c>
      <c r="C189" s="22">
        <v>1</v>
      </c>
      <c r="D189" s="20">
        <v>13.9</v>
      </c>
      <c r="E189" s="21">
        <v>12.1</v>
      </c>
      <c r="F189" s="19">
        <v>1</v>
      </c>
      <c r="H189" s="23" t="s">
        <v>50</v>
      </c>
      <c r="I189" s="24" t="s">
        <v>70</v>
      </c>
    </row>
    <row r="190" spans="1:9" x14ac:dyDescent="0.3">
      <c r="A190" s="19" t="s">
        <v>108</v>
      </c>
      <c r="B190" s="19" t="s">
        <v>119</v>
      </c>
      <c r="C190" s="22">
        <v>1</v>
      </c>
      <c r="D190" s="20">
        <v>9.9</v>
      </c>
      <c r="E190" s="21">
        <v>43.6</v>
      </c>
      <c r="F190" s="19">
        <v>2</v>
      </c>
      <c r="H190" s="23" t="s">
        <v>50</v>
      </c>
      <c r="I190" s="24" t="s">
        <v>37</v>
      </c>
    </row>
    <row r="191" spans="1:9" x14ac:dyDescent="0.3">
      <c r="A191" s="19" t="s">
        <v>108</v>
      </c>
      <c r="B191" s="19" t="s">
        <v>119</v>
      </c>
      <c r="C191" s="22">
        <v>1</v>
      </c>
      <c r="D191" s="20">
        <v>6.8</v>
      </c>
      <c r="E191" s="21">
        <v>32.700000000000003</v>
      </c>
      <c r="F191" s="19">
        <v>8</v>
      </c>
      <c r="H191" s="23" t="s">
        <v>50</v>
      </c>
      <c r="I191" s="24" t="s">
        <v>37</v>
      </c>
    </row>
    <row r="192" spans="1:9" x14ac:dyDescent="0.3">
      <c r="A192" s="19" t="s">
        <v>108</v>
      </c>
      <c r="B192" s="19" t="s">
        <v>119</v>
      </c>
      <c r="C192" s="22">
        <v>1</v>
      </c>
      <c r="D192" s="20">
        <v>10.4</v>
      </c>
      <c r="E192" s="21">
        <v>55.1</v>
      </c>
      <c r="F192" s="19">
        <v>5</v>
      </c>
      <c r="H192" s="23" t="s">
        <v>50</v>
      </c>
      <c r="I192" s="24" t="s">
        <v>37</v>
      </c>
    </row>
    <row r="193" spans="1:9" x14ac:dyDescent="0.3">
      <c r="A193" s="19" t="s">
        <v>108</v>
      </c>
      <c r="B193" s="19" t="s">
        <v>119</v>
      </c>
      <c r="C193" s="22">
        <v>1</v>
      </c>
      <c r="D193" s="20">
        <v>8.9</v>
      </c>
      <c r="E193" s="21">
        <v>66.2</v>
      </c>
      <c r="F193" s="19">
        <v>5</v>
      </c>
      <c r="H193" s="23" t="s">
        <v>50</v>
      </c>
      <c r="I193" s="24" t="s">
        <v>37</v>
      </c>
    </row>
    <row r="194" spans="1:9" x14ac:dyDescent="0.3">
      <c r="A194" s="19" t="s">
        <v>108</v>
      </c>
      <c r="B194" s="19" t="s">
        <v>119</v>
      </c>
      <c r="C194" s="22">
        <v>1</v>
      </c>
      <c r="D194" s="20">
        <v>9.8000000000000007</v>
      </c>
      <c r="E194" s="21">
        <v>37.200000000000003</v>
      </c>
      <c r="F194" s="19">
        <v>3</v>
      </c>
      <c r="H194" s="23" t="s">
        <v>50</v>
      </c>
      <c r="I194" s="24" t="s">
        <v>37</v>
      </c>
    </row>
    <row r="195" spans="1:9" x14ac:dyDescent="0.3">
      <c r="A195" s="19" t="s">
        <v>108</v>
      </c>
      <c r="B195" s="19" t="s">
        <v>119</v>
      </c>
      <c r="C195" s="22">
        <v>1</v>
      </c>
      <c r="D195" s="20">
        <v>7.9</v>
      </c>
      <c r="E195" s="21">
        <v>64</v>
      </c>
      <c r="F195" s="19">
        <v>7</v>
      </c>
      <c r="H195" s="23" t="s">
        <v>50</v>
      </c>
      <c r="I195" s="24" t="s">
        <v>37</v>
      </c>
    </row>
    <row r="196" spans="1:9" x14ac:dyDescent="0.3">
      <c r="A196" s="19" t="s">
        <v>108</v>
      </c>
      <c r="B196" s="19" t="s">
        <v>119</v>
      </c>
      <c r="C196" s="22">
        <v>1</v>
      </c>
      <c r="D196" s="20">
        <v>9.6</v>
      </c>
      <c r="E196" s="21">
        <v>57.2</v>
      </c>
      <c r="F196" s="19">
        <v>3</v>
      </c>
      <c r="H196" s="23" t="s">
        <v>50</v>
      </c>
      <c r="I196" s="24" t="s">
        <v>37</v>
      </c>
    </row>
    <row r="197" spans="1:9" x14ac:dyDescent="0.3">
      <c r="A197" s="19" t="s">
        <v>108</v>
      </c>
      <c r="B197" s="19" t="s">
        <v>119</v>
      </c>
      <c r="C197" s="22">
        <v>1</v>
      </c>
      <c r="D197" s="20">
        <v>6.9</v>
      </c>
      <c r="E197" s="21">
        <v>63.2</v>
      </c>
      <c r="F197" s="19">
        <v>5</v>
      </c>
      <c r="H197" s="23" t="s">
        <v>50</v>
      </c>
      <c r="I197" s="24" t="s">
        <v>37</v>
      </c>
    </row>
    <row r="198" spans="1:9" x14ac:dyDescent="0.3">
      <c r="A198" s="19" t="s">
        <v>108</v>
      </c>
      <c r="B198" s="19" t="s">
        <v>120</v>
      </c>
      <c r="C198" s="22">
        <v>1</v>
      </c>
      <c r="D198" s="20">
        <v>4.9000000000000004</v>
      </c>
      <c r="E198" s="21">
        <v>64</v>
      </c>
      <c r="F198" s="19">
        <v>7</v>
      </c>
      <c r="H198" s="23" t="s">
        <v>50</v>
      </c>
      <c r="I198" s="24" t="s">
        <v>58</v>
      </c>
    </row>
    <row r="199" spans="1:9" x14ac:dyDescent="0.3">
      <c r="A199" s="19" t="s">
        <v>108</v>
      </c>
      <c r="B199" s="19" t="s">
        <v>120</v>
      </c>
      <c r="C199" s="22">
        <v>1</v>
      </c>
      <c r="D199" s="20">
        <v>6</v>
      </c>
      <c r="E199" s="21">
        <v>77.7</v>
      </c>
      <c r="F199" s="19">
        <v>8</v>
      </c>
      <c r="H199" s="23" t="s">
        <v>50</v>
      </c>
      <c r="I199" s="24" t="s">
        <v>58</v>
      </c>
    </row>
    <row r="200" spans="1:9" x14ac:dyDescent="0.3">
      <c r="A200" s="19" t="s">
        <v>121</v>
      </c>
      <c r="B200" s="19" t="s">
        <v>122</v>
      </c>
      <c r="C200" s="22">
        <v>1</v>
      </c>
      <c r="D200" s="20">
        <v>33.9</v>
      </c>
      <c r="E200" s="21">
        <v>7.5</v>
      </c>
      <c r="F200" s="19">
        <v>1</v>
      </c>
      <c r="H200" s="23" t="s">
        <v>50</v>
      </c>
      <c r="I200" s="24" t="s">
        <v>34</v>
      </c>
    </row>
    <row r="201" spans="1:9" x14ac:dyDescent="0.3">
      <c r="A201" s="19" t="s">
        <v>121</v>
      </c>
      <c r="B201" s="19" t="s">
        <v>122</v>
      </c>
      <c r="C201" s="22">
        <v>1</v>
      </c>
      <c r="D201" s="20">
        <v>29.9</v>
      </c>
      <c r="E201" s="21">
        <v>16.399999999999999</v>
      </c>
      <c r="F201" s="19">
        <v>1</v>
      </c>
      <c r="H201" s="23" t="s">
        <v>50</v>
      </c>
      <c r="I201" s="24" t="s">
        <v>34</v>
      </c>
    </row>
    <row r="202" spans="1:9" x14ac:dyDescent="0.3">
      <c r="A202" s="19" t="s">
        <v>121</v>
      </c>
      <c r="B202" s="19" t="s">
        <v>123</v>
      </c>
      <c r="C202" s="22">
        <v>1</v>
      </c>
      <c r="D202" s="20">
        <v>14.3</v>
      </c>
      <c r="E202" s="21">
        <v>38.200000000000003</v>
      </c>
      <c r="F202" s="19">
        <v>4</v>
      </c>
      <c r="H202" s="23" t="s">
        <v>50</v>
      </c>
      <c r="I202" s="24" t="s">
        <v>34</v>
      </c>
    </row>
    <row r="203" spans="1:9" x14ac:dyDescent="0.3">
      <c r="A203" s="19" t="s">
        <v>121</v>
      </c>
      <c r="B203" s="19" t="s">
        <v>123</v>
      </c>
      <c r="C203" s="22">
        <v>1</v>
      </c>
      <c r="D203" s="20">
        <v>12.6</v>
      </c>
      <c r="E203" s="21">
        <v>40.200000000000003</v>
      </c>
      <c r="F203" s="19">
        <v>3</v>
      </c>
      <c r="H203" s="23" t="s">
        <v>50</v>
      </c>
      <c r="I203" s="24" t="s">
        <v>34</v>
      </c>
    </row>
    <row r="204" spans="1:9" x14ac:dyDescent="0.3">
      <c r="A204" s="19" t="s">
        <v>121</v>
      </c>
      <c r="B204" s="19" t="s">
        <v>123</v>
      </c>
      <c r="C204" s="22">
        <v>1</v>
      </c>
      <c r="D204" s="20">
        <v>13.8</v>
      </c>
      <c r="E204" s="21">
        <v>58.7</v>
      </c>
      <c r="F204" s="19">
        <v>3</v>
      </c>
      <c r="H204" s="23" t="s">
        <v>50</v>
      </c>
      <c r="I204" s="24" t="s">
        <v>34</v>
      </c>
    </row>
    <row r="205" spans="1:9" x14ac:dyDescent="0.3">
      <c r="A205" s="19" t="s">
        <v>121</v>
      </c>
      <c r="B205" s="19" t="s">
        <v>123</v>
      </c>
      <c r="C205" s="22">
        <v>1</v>
      </c>
      <c r="D205" s="20">
        <v>16.899999999999999</v>
      </c>
      <c r="E205" s="21">
        <v>56.7</v>
      </c>
      <c r="F205" s="19">
        <v>3</v>
      </c>
      <c r="H205" s="23" t="s">
        <v>50</v>
      </c>
      <c r="I205" s="24" t="s">
        <v>34</v>
      </c>
    </row>
    <row r="206" spans="1:9" x14ac:dyDescent="0.3">
      <c r="A206" s="19" t="s">
        <v>121</v>
      </c>
      <c r="B206" s="19" t="s">
        <v>124</v>
      </c>
      <c r="C206" s="22">
        <v>1</v>
      </c>
      <c r="D206" s="20">
        <v>16</v>
      </c>
      <c r="E206" s="21">
        <v>60.4</v>
      </c>
      <c r="F206" s="19">
        <v>5</v>
      </c>
      <c r="H206" s="23" t="s">
        <v>50</v>
      </c>
      <c r="I206" s="24" t="s">
        <v>34</v>
      </c>
    </row>
    <row r="207" spans="1:9" x14ac:dyDescent="0.3">
      <c r="A207" s="19" t="s">
        <v>121</v>
      </c>
      <c r="B207" s="19" t="s">
        <v>124</v>
      </c>
      <c r="C207" s="22">
        <v>1</v>
      </c>
      <c r="D207" s="20">
        <v>18.899999999999999</v>
      </c>
      <c r="E207" s="21">
        <v>21.3</v>
      </c>
      <c r="F207" s="19">
        <v>4</v>
      </c>
      <c r="H207" s="23" t="s">
        <v>50</v>
      </c>
      <c r="I207" s="24" t="s">
        <v>34</v>
      </c>
    </row>
    <row r="208" spans="1:9" x14ac:dyDescent="0.3">
      <c r="A208" s="19" t="s">
        <v>121</v>
      </c>
      <c r="B208" s="19" t="s">
        <v>124</v>
      </c>
      <c r="C208" s="22">
        <v>1</v>
      </c>
      <c r="D208" s="20">
        <v>20.399999999999999</v>
      </c>
      <c r="E208" s="21">
        <v>26.7</v>
      </c>
      <c r="F208" s="19">
        <v>3</v>
      </c>
      <c r="H208" s="23" t="s">
        <v>50</v>
      </c>
      <c r="I208" s="24" t="s">
        <v>34</v>
      </c>
    </row>
    <row r="209" spans="1:9" x14ac:dyDescent="0.3">
      <c r="A209" s="19" t="s">
        <v>121</v>
      </c>
      <c r="B209" s="19" t="s">
        <v>125</v>
      </c>
      <c r="C209" s="22">
        <v>1</v>
      </c>
      <c r="D209" s="20">
        <v>25.9</v>
      </c>
      <c r="E209" s="21">
        <v>4.3</v>
      </c>
      <c r="F209" s="19">
        <v>1</v>
      </c>
      <c r="H209" s="23" t="s">
        <v>50</v>
      </c>
      <c r="I209" s="24" t="s">
        <v>70</v>
      </c>
    </row>
    <row r="210" spans="1:9" x14ac:dyDescent="0.3">
      <c r="A210" s="19" t="s">
        <v>121</v>
      </c>
      <c r="B210" s="19" t="s">
        <v>125</v>
      </c>
      <c r="C210" s="22">
        <v>1</v>
      </c>
      <c r="D210" s="20">
        <v>21.9</v>
      </c>
      <c r="E210" s="21">
        <v>40.4</v>
      </c>
      <c r="F210" s="19">
        <v>2</v>
      </c>
      <c r="H210" s="23" t="s">
        <v>50</v>
      </c>
      <c r="I210" s="24" t="s">
        <v>70</v>
      </c>
    </row>
    <row r="211" spans="1:9" x14ac:dyDescent="0.3">
      <c r="A211" s="19" t="s">
        <v>121</v>
      </c>
      <c r="B211" s="19" t="s">
        <v>126</v>
      </c>
      <c r="C211" s="22">
        <v>1</v>
      </c>
      <c r="D211" s="20">
        <v>40.9</v>
      </c>
      <c r="E211" s="21">
        <v>10.4</v>
      </c>
      <c r="F211" s="19">
        <v>1</v>
      </c>
      <c r="H211" s="23" t="s">
        <v>50</v>
      </c>
      <c r="I211" s="24" t="s">
        <v>34</v>
      </c>
    </row>
    <row r="212" spans="1:9" x14ac:dyDescent="0.3">
      <c r="A212" s="19" t="s">
        <v>121</v>
      </c>
      <c r="B212" s="19" t="s">
        <v>126</v>
      </c>
      <c r="C212" s="22">
        <v>1</v>
      </c>
      <c r="D212" s="20">
        <v>33.9</v>
      </c>
      <c r="E212" s="21">
        <v>7.9</v>
      </c>
      <c r="F212" s="19">
        <v>1</v>
      </c>
      <c r="H212" s="23" t="s">
        <v>50</v>
      </c>
      <c r="I212" s="24" t="s">
        <v>34</v>
      </c>
    </row>
    <row r="213" spans="1:9" x14ac:dyDescent="0.3">
      <c r="A213" s="19" t="s">
        <v>121</v>
      </c>
      <c r="B213" s="19" t="s">
        <v>126</v>
      </c>
      <c r="C213" s="22">
        <v>1</v>
      </c>
      <c r="D213" s="20">
        <v>21.9</v>
      </c>
      <c r="E213" s="21">
        <v>51.1</v>
      </c>
      <c r="F213" s="19">
        <v>4</v>
      </c>
      <c r="H213" s="23" t="s">
        <v>50</v>
      </c>
      <c r="I213" s="24" t="s">
        <v>34</v>
      </c>
    </row>
    <row r="214" spans="1:9" x14ac:dyDescent="0.3">
      <c r="A214" s="19" t="s">
        <v>127</v>
      </c>
      <c r="B214" s="19" t="s">
        <v>128</v>
      </c>
      <c r="C214" s="22">
        <v>0</v>
      </c>
      <c r="D214" s="20">
        <v>11.9</v>
      </c>
      <c r="E214" s="21">
        <v>43.7</v>
      </c>
      <c r="F214" s="19">
        <v>7</v>
      </c>
      <c r="H214" s="23" t="s">
        <v>33</v>
      </c>
      <c r="I214" s="24" t="s">
        <v>37</v>
      </c>
    </row>
    <row r="215" spans="1:9" x14ac:dyDescent="0.3">
      <c r="A215" s="19" t="s">
        <v>127</v>
      </c>
      <c r="B215" s="19" t="s">
        <v>128</v>
      </c>
      <c r="C215" s="22">
        <v>0</v>
      </c>
      <c r="D215" s="20">
        <v>6.9</v>
      </c>
      <c r="E215" s="21">
        <v>99.3</v>
      </c>
      <c r="F215" s="19">
        <v>7</v>
      </c>
      <c r="H215" s="23" t="s">
        <v>33</v>
      </c>
      <c r="I215" s="24" t="s">
        <v>37</v>
      </c>
    </row>
    <row r="216" spans="1:9" x14ac:dyDescent="0.3">
      <c r="A216" s="19" t="s">
        <v>127</v>
      </c>
      <c r="B216" s="19" t="s">
        <v>128</v>
      </c>
      <c r="C216" s="22">
        <v>0</v>
      </c>
      <c r="D216" s="20">
        <v>7.8</v>
      </c>
      <c r="E216" s="21">
        <v>106.6</v>
      </c>
      <c r="F216" s="19">
        <v>7</v>
      </c>
      <c r="H216" s="23" t="s">
        <v>33</v>
      </c>
      <c r="I216" s="24" t="s">
        <v>37</v>
      </c>
    </row>
    <row r="217" spans="1:9" x14ac:dyDescent="0.3">
      <c r="A217" s="19" t="s">
        <v>127</v>
      </c>
      <c r="B217" s="19" t="s">
        <v>128</v>
      </c>
      <c r="C217" s="22">
        <v>0</v>
      </c>
      <c r="D217" s="20">
        <v>9.9</v>
      </c>
      <c r="E217" s="21">
        <v>62.3</v>
      </c>
      <c r="F217" s="19">
        <v>6</v>
      </c>
      <c r="H217" s="23" t="s">
        <v>33</v>
      </c>
      <c r="I217" s="24" t="s">
        <v>37</v>
      </c>
    </row>
    <row r="218" spans="1:9" x14ac:dyDescent="0.3">
      <c r="A218" s="19" t="s">
        <v>127</v>
      </c>
      <c r="B218" s="19" t="s">
        <v>128</v>
      </c>
      <c r="C218" s="22">
        <v>0</v>
      </c>
      <c r="D218" s="20">
        <v>11</v>
      </c>
      <c r="E218" s="21">
        <v>73</v>
      </c>
      <c r="F218" s="19">
        <v>6</v>
      </c>
      <c r="H218" s="23" t="s">
        <v>33</v>
      </c>
      <c r="I218" s="24" t="s">
        <v>37</v>
      </c>
    </row>
    <row r="219" spans="1:9" x14ac:dyDescent="0.3">
      <c r="A219" s="19" t="s">
        <v>127</v>
      </c>
      <c r="B219" s="19" t="s">
        <v>128</v>
      </c>
      <c r="C219" s="22">
        <v>0</v>
      </c>
      <c r="D219" s="20">
        <v>14.9</v>
      </c>
      <c r="E219" s="21">
        <v>68.5</v>
      </c>
      <c r="F219" s="19">
        <v>5</v>
      </c>
      <c r="H219" s="23" t="s">
        <v>33</v>
      </c>
      <c r="I219" s="24" t="s">
        <v>37</v>
      </c>
    </row>
    <row r="220" spans="1:9" x14ac:dyDescent="0.3">
      <c r="A220" s="19" t="s">
        <v>127</v>
      </c>
      <c r="B220" s="19" t="s">
        <v>128</v>
      </c>
      <c r="C220" s="22">
        <v>0</v>
      </c>
      <c r="D220" s="20">
        <v>14.9</v>
      </c>
      <c r="E220" s="21">
        <v>21.2</v>
      </c>
      <c r="F220" s="19">
        <v>4</v>
      </c>
      <c r="H220" s="23" t="s">
        <v>33</v>
      </c>
      <c r="I220" s="24" t="s">
        <v>37</v>
      </c>
    </row>
    <row r="221" spans="1:9" x14ac:dyDescent="0.3">
      <c r="A221" s="19" t="s">
        <v>127</v>
      </c>
      <c r="B221" s="19" t="s">
        <v>128</v>
      </c>
      <c r="C221" s="22">
        <v>0</v>
      </c>
      <c r="D221" s="20">
        <v>16.899999999999999</v>
      </c>
      <c r="E221" s="21">
        <v>32.9</v>
      </c>
      <c r="F221" s="19">
        <v>4</v>
      </c>
      <c r="H221" s="23" t="s">
        <v>33</v>
      </c>
      <c r="I221" s="24" t="s">
        <v>37</v>
      </c>
    </row>
    <row r="222" spans="1:9" x14ac:dyDescent="0.3">
      <c r="A222" s="19" t="s">
        <v>127</v>
      </c>
      <c r="B222" s="19" t="s">
        <v>128</v>
      </c>
      <c r="C222" s="22">
        <v>0</v>
      </c>
      <c r="D222" s="20">
        <v>14.9</v>
      </c>
      <c r="E222" s="21">
        <v>23.9</v>
      </c>
      <c r="F222" s="19">
        <v>3</v>
      </c>
      <c r="H222" s="23" t="s">
        <v>33</v>
      </c>
      <c r="I222" s="24" t="s">
        <v>37</v>
      </c>
    </row>
    <row r="223" spans="1:9" x14ac:dyDescent="0.3">
      <c r="A223" s="19" t="s">
        <v>127</v>
      </c>
      <c r="B223" s="19" t="s">
        <v>128</v>
      </c>
      <c r="C223" s="22">
        <v>0</v>
      </c>
      <c r="D223" s="20">
        <v>17.899999999999999</v>
      </c>
      <c r="E223" s="21">
        <v>32.700000000000003</v>
      </c>
      <c r="F223" s="19">
        <v>4</v>
      </c>
      <c r="H223" s="23" t="s">
        <v>33</v>
      </c>
      <c r="I223" s="24" t="s">
        <v>37</v>
      </c>
    </row>
    <row r="224" spans="1:9" x14ac:dyDescent="0.3">
      <c r="A224" s="19" t="s">
        <v>127</v>
      </c>
      <c r="B224" s="19" t="s">
        <v>128</v>
      </c>
      <c r="C224" s="22">
        <v>0</v>
      </c>
      <c r="D224" s="20">
        <v>18.899999999999999</v>
      </c>
      <c r="E224" s="21">
        <v>35.1</v>
      </c>
      <c r="F224" s="19">
        <v>4</v>
      </c>
      <c r="H224" s="23" t="s">
        <v>33</v>
      </c>
      <c r="I224" s="24" t="s">
        <v>37</v>
      </c>
    </row>
    <row r="225" spans="1:9" x14ac:dyDescent="0.3">
      <c r="A225" s="19" t="s">
        <v>127</v>
      </c>
      <c r="B225" s="19" t="s">
        <v>128</v>
      </c>
      <c r="C225" s="22">
        <v>0</v>
      </c>
      <c r="D225" s="20">
        <v>17.899999999999999</v>
      </c>
      <c r="E225" s="21">
        <v>35.4</v>
      </c>
      <c r="F225" s="19">
        <v>4</v>
      </c>
      <c r="H225" s="23" t="s">
        <v>33</v>
      </c>
      <c r="I225" s="24" t="s">
        <v>37</v>
      </c>
    </row>
    <row r="226" spans="1:9" x14ac:dyDescent="0.3">
      <c r="A226" s="19" t="s">
        <v>127</v>
      </c>
      <c r="B226" s="19" t="s">
        <v>128</v>
      </c>
      <c r="C226" s="22">
        <v>0</v>
      </c>
      <c r="D226" s="20">
        <v>17.899999999999999</v>
      </c>
      <c r="E226" s="21">
        <v>46.6</v>
      </c>
      <c r="F226" s="19">
        <v>4</v>
      </c>
      <c r="H226" s="23" t="s">
        <v>33</v>
      </c>
      <c r="I226" s="24" t="s">
        <v>37</v>
      </c>
    </row>
    <row r="227" spans="1:9" x14ac:dyDescent="0.3">
      <c r="A227" s="19" t="s">
        <v>127</v>
      </c>
      <c r="B227" s="19" t="s">
        <v>128</v>
      </c>
      <c r="C227" s="22">
        <v>0</v>
      </c>
      <c r="D227" s="20">
        <v>26.9</v>
      </c>
      <c r="E227" s="21">
        <v>4.3</v>
      </c>
      <c r="F227" s="19">
        <v>1</v>
      </c>
      <c r="H227" s="23" t="s">
        <v>33</v>
      </c>
      <c r="I227" s="24" t="s">
        <v>37</v>
      </c>
    </row>
    <row r="228" spans="1:9" x14ac:dyDescent="0.3">
      <c r="A228" s="19" t="s">
        <v>127</v>
      </c>
      <c r="B228" s="19" t="s">
        <v>128</v>
      </c>
      <c r="C228" s="22">
        <v>0</v>
      </c>
      <c r="D228" s="20">
        <v>22.9</v>
      </c>
      <c r="E228" s="21">
        <v>19.2</v>
      </c>
      <c r="F228" s="19">
        <v>1</v>
      </c>
      <c r="H228" s="23" t="s">
        <v>33</v>
      </c>
      <c r="I228" s="24" t="s">
        <v>37</v>
      </c>
    </row>
    <row r="229" spans="1:9" x14ac:dyDescent="0.3">
      <c r="A229" s="19" t="s">
        <v>127</v>
      </c>
      <c r="B229" s="19" t="s">
        <v>128</v>
      </c>
      <c r="C229" s="22">
        <v>0</v>
      </c>
      <c r="D229" s="20">
        <v>7.9</v>
      </c>
      <c r="E229" s="21">
        <v>88.6</v>
      </c>
      <c r="F229" s="19">
        <v>8</v>
      </c>
      <c r="H229" s="23" t="s">
        <v>33</v>
      </c>
      <c r="I229" s="24" t="s">
        <v>37</v>
      </c>
    </row>
    <row r="230" spans="1:9" x14ac:dyDescent="0.3">
      <c r="A230" s="19" t="s">
        <v>127</v>
      </c>
      <c r="B230" s="19" t="s">
        <v>128</v>
      </c>
      <c r="C230" s="22">
        <v>0</v>
      </c>
      <c r="D230" s="20">
        <v>15.9</v>
      </c>
      <c r="E230" s="21">
        <v>37.200000000000003</v>
      </c>
      <c r="F230" s="19">
        <v>4</v>
      </c>
      <c r="H230" s="23" t="s">
        <v>33</v>
      </c>
      <c r="I230" s="24" t="s">
        <v>37</v>
      </c>
    </row>
    <row r="231" spans="1:9" x14ac:dyDescent="0.3">
      <c r="A231" s="19" t="s">
        <v>127</v>
      </c>
      <c r="B231" s="19" t="s">
        <v>128</v>
      </c>
      <c r="C231" s="22">
        <v>0</v>
      </c>
      <c r="D231" s="20">
        <v>16.899999999999999</v>
      </c>
      <c r="E231" s="21">
        <v>18.600000000000001</v>
      </c>
      <c r="F231" s="19">
        <v>3</v>
      </c>
      <c r="H231" s="23" t="s">
        <v>33</v>
      </c>
      <c r="I231" s="24" t="s">
        <v>37</v>
      </c>
    </row>
    <row r="232" spans="1:9" x14ac:dyDescent="0.3">
      <c r="A232" s="19" t="s">
        <v>127</v>
      </c>
      <c r="B232" s="19" t="s">
        <v>128</v>
      </c>
      <c r="C232" s="22">
        <v>0</v>
      </c>
      <c r="D232" s="20">
        <v>16.399999999999999</v>
      </c>
      <c r="E232" s="21">
        <v>52.7</v>
      </c>
      <c r="F232" s="19">
        <v>3</v>
      </c>
      <c r="H232" s="23" t="s">
        <v>33</v>
      </c>
      <c r="I232" s="24" t="s">
        <v>37</v>
      </c>
    </row>
    <row r="233" spans="1:9" x14ac:dyDescent="0.3">
      <c r="A233" s="19" t="s">
        <v>127</v>
      </c>
      <c r="B233" s="19" t="s">
        <v>128</v>
      </c>
      <c r="C233" s="22">
        <v>0</v>
      </c>
      <c r="D233" s="20">
        <v>16.899999999999999</v>
      </c>
      <c r="E233" s="21">
        <v>24</v>
      </c>
      <c r="F233" s="19">
        <v>2</v>
      </c>
      <c r="H233" s="23" t="s">
        <v>33</v>
      </c>
      <c r="I233" s="24" t="s">
        <v>37</v>
      </c>
    </row>
    <row r="234" spans="1:9" x14ac:dyDescent="0.3">
      <c r="A234" s="19" t="s">
        <v>127</v>
      </c>
      <c r="B234" s="19" t="s">
        <v>128</v>
      </c>
      <c r="C234" s="22">
        <v>0</v>
      </c>
      <c r="D234" s="20">
        <v>17.899999999999999</v>
      </c>
      <c r="E234" s="21">
        <v>31</v>
      </c>
      <c r="F234" s="19">
        <v>2</v>
      </c>
      <c r="H234" s="23" t="s">
        <v>33</v>
      </c>
      <c r="I234" s="24" t="s">
        <v>37</v>
      </c>
    </row>
    <row r="235" spans="1:9" x14ac:dyDescent="0.3">
      <c r="A235" s="19" t="s">
        <v>127</v>
      </c>
      <c r="B235" s="19" t="s">
        <v>128</v>
      </c>
      <c r="C235" s="22">
        <v>0</v>
      </c>
      <c r="D235" s="20">
        <v>14.9</v>
      </c>
      <c r="E235" s="21">
        <v>25.4</v>
      </c>
      <c r="F235" s="19">
        <v>3</v>
      </c>
      <c r="H235" s="23" t="s">
        <v>33</v>
      </c>
      <c r="I235" s="24" t="s">
        <v>37</v>
      </c>
    </row>
    <row r="236" spans="1:9" x14ac:dyDescent="0.3">
      <c r="A236" s="19" t="s">
        <v>127</v>
      </c>
      <c r="B236" s="19" t="s">
        <v>128</v>
      </c>
      <c r="C236" s="22">
        <v>0</v>
      </c>
      <c r="D236" s="20">
        <v>16.899999999999999</v>
      </c>
      <c r="E236" s="21">
        <v>32.1</v>
      </c>
      <c r="F236" s="19">
        <v>3</v>
      </c>
      <c r="H236" s="23" t="s">
        <v>33</v>
      </c>
      <c r="I236" s="24" t="s">
        <v>37</v>
      </c>
    </row>
    <row r="237" spans="1:9" x14ac:dyDescent="0.3">
      <c r="A237" s="19" t="s">
        <v>127</v>
      </c>
      <c r="B237" s="19" t="s">
        <v>128</v>
      </c>
      <c r="C237" s="22">
        <v>0</v>
      </c>
      <c r="D237" s="20">
        <v>15.9</v>
      </c>
      <c r="E237" s="21">
        <v>32.6</v>
      </c>
      <c r="F237" s="19">
        <v>3</v>
      </c>
      <c r="H237" s="23" t="s">
        <v>33</v>
      </c>
      <c r="I237" s="24" t="s">
        <v>37</v>
      </c>
    </row>
    <row r="238" spans="1:9" x14ac:dyDescent="0.3">
      <c r="A238" s="19" t="s">
        <v>127</v>
      </c>
      <c r="B238" s="19" t="s">
        <v>128</v>
      </c>
      <c r="C238" s="22">
        <v>0</v>
      </c>
      <c r="D238" s="20">
        <v>17.899999999999999</v>
      </c>
      <c r="E238" s="21">
        <v>15</v>
      </c>
      <c r="F238" s="19">
        <v>2</v>
      </c>
      <c r="H238" s="23" t="s">
        <v>33</v>
      </c>
      <c r="I238" s="24" t="s">
        <v>37</v>
      </c>
    </row>
    <row r="239" spans="1:9" x14ac:dyDescent="0.3">
      <c r="A239" s="19" t="s">
        <v>127</v>
      </c>
      <c r="B239" s="19" t="s">
        <v>128</v>
      </c>
      <c r="C239" s="22">
        <v>0</v>
      </c>
      <c r="D239" s="20">
        <v>18.899999999999999</v>
      </c>
      <c r="E239" s="21">
        <v>36.4</v>
      </c>
      <c r="F239" s="19">
        <v>2</v>
      </c>
      <c r="H239" s="23" t="s">
        <v>33</v>
      </c>
      <c r="I239" s="24" t="s">
        <v>37</v>
      </c>
    </row>
    <row r="240" spans="1:9" x14ac:dyDescent="0.3">
      <c r="A240" s="19" t="s">
        <v>127</v>
      </c>
      <c r="B240" s="19" t="s">
        <v>129</v>
      </c>
      <c r="C240" s="22">
        <v>0</v>
      </c>
      <c r="D240" s="20">
        <v>9.8000000000000007</v>
      </c>
      <c r="E240" s="21">
        <v>66</v>
      </c>
      <c r="F240" s="19">
        <v>6</v>
      </c>
      <c r="H240" s="23" t="s">
        <v>33</v>
      </c>
      <c r="I240" s="24" t="s">
        <v>47</v>
      </c>
    </row>
    <row r="241" spans="1:9" x14ac:dyDescent="0.3">
      <c r="A241" s="19" t="s">
        <v>127</v>
      </c>
      <c r="B241" s="19" t="s">
        <v>130</v>
      </c>
      <c r="C241" s="22">
        <v>0</v>
      </c>
      <c r="D241" s="20">
        <v>7.1</v>
      </c>
      <c r="E241" s="21">
        <v>80</v>
      </c>
      <c r="F241" s="19">
        <v>8</v>
      </c>
      <c r="H241" s="23" t="s">
        <v>33</v>
      </c>
      <c r="I241" s="24" t="s">
        <v>37</v>
      </c>
    </row>
    <row r="242" spans="1:9" x14ac:dyDescent="0.3">
      <c r="A242" s="19" t="s">
        <v>127</v>
      </c>
      <c r="B242" s="19" t="s">
        <v>130</v>
      </c>
      <c r="C242" s="22">
        <v>0</v>
      </c>
      <c r="D242" s="20">
        <v>13.9</v>
      </c>
      <c r="E242" s="21">
        <v>20.3</v>
      </c>
      <c r="F242" s="19">
        <v>4</v>
      </c>
      <c r="H242" s="23" t="s">
        <v>33</v>
      </c>
      <c r="I242" s="24" t="s">
        <v>37</v>
      </c>
    </row>
    <row r="243" spans="1:9" x14ac:dyDescent="0.3">
      <c r="A243" s="19" t="s">
        <v>127</v>
      </c>
      <c r="B243" s="19" t="s">
        <v>130</v>
      </c>
      <c r="C243" s="22">
        <v>0</v>
      </c>
      <c r="D243" s="20">
        <v>11.3</v>
      </c>
      <c r="E243" s="21">
        <v>38</v>
      </c>
      <c r="F243" s="19">
        <v>4</v>
      </c>
      <c r="H243" s="23" t="s">
        <v>33</v>
      </c>
      <c r="I243" s="24" t="s">
        <v>37</v>
      </c>
    </row>
    <row r="244" spans="1:9" x14ac:dyDescent="0.3">
      <c r="A244" s="19" t="s">
        <v>127</v>
      </c>
      <c r="B244" s="19" t="s">
        <v>130</v>
      </c>
      <c r="C244" s="22">
        <v>0</v>
      </c>
      <c r="D244" s="20">
        <v>13.9</v>
      </c>
      <c r="E244" s="21">
        <v>48.8</v>
      </c>
      <c r="F244" s="19">
        <v>4</v>
      </c>
      <c r="H244" s="23" t="s">
        <v>33</v>
      </c>
      <c r="I244" s="24" t="s">
        <v>37</v>
      </c>
    </row>
    <row r="245" spans="1:9" x14ac:dyDescent="0.3">
      <c r="A245" s="19" t="s">
        <v>127</v>
      </c>
      <c r="B245" s="19" t="s">
        <v>130</v>
      </c>
      <c r="C245" s="22">
        <v>0</v>
      </c>
      <c r="D245" s="20">
        <v>13.9</v>
      </c>
      <c r="E245" s="21">
        <v>47.1</v>
      </c>
      <c r="F245" s="19">
        <v>3</v>
      </c>
      <c r="H245" s="23" t="s">
        <v>33</v>
      </c>
      <c r="I245" s="24" t="s">
        <v>37</v>
      </c>
    </row>
    <row r="246" spans="1:9" x14ac:dyDescent="0.3">
      <c r="A246" s="19" t="s">
        <v>127</v>
      </c>
      <c r="B246" s="19" t="s">
        <v>130</v>
      </c>
      <c r="C246" s="22">
        <v>0</v>
      </c>
      <c r="D246" s="20">
        <v>16.7</v>
      </c>
      <c r="E246" s="21">
        <v>21.9</v>
      </c>
      <c r="F246" s="19">
        <v>3</v>
      </c>
      <c r="H246" s="23" t="s">
        <v>33</v>
      </c>
      <c r="I246" s="24" t="s">
        <v>37</v>
      </c>
    </row>
    <row r="247" spans="1:9" x14ac:dyDescent="0.3">
      <c r="A247" s="19" t="s">
        <v>127</v>
      </c>
      <c r="B247" s="19" t="s">
        <v>130</v>
      </c>
      <c r="C247" s="22">
        <v>0</v>
      </c>
      <c r="D247" s="20">
        <v>16.899999999999999</v>
      </c>
      <c r="E247" s="21">
        <v>25.1</v>
      </c>
      <c r="F247" s="19">
        <v>3</v>
      </c>
      <c r="H247" s="23" t="s">
        <v>33</v>
      </c>
      <c r="I247" s="24" t="s">
        <v>37</v>
      </c>
    </row>
    <row r="248" spans="1:9" x14ac:dyDescent="0.3">
      <c r="A248" s="19" t="s">
        <v>127</v>
      </c>
      <c r="B248" s="19" t="s">
        <v>130</v>
      </c>
      <c r="C248" s="22">
        <v>0</v>
      </c>
      <c r="D248" s="20">
        <v>15.9</v>
      </c>
      <c r="E248" s="21">
        <v>33.6</v>
      </c>
      <c r="F248" s="19">
        <v>3</v>
      </c>
      <c r="H248" s="23" t="s">
        <v>33</v>
      </c>
      <c r="I248" s="24" t="s">
        <v>37</v>
      </c>
    </row>
    <row r="249" spans="1:9" x14ac:dyDescent="0.3">
      <c r="A249" s="19" t="s">
        <v>127</v>
      </c>
      <c r="B249" s="19" t="s">
        <v>130</v>
      </c>
      <c r="C249" s="22">
        <v>0</v>
      </c>
      <c r="D249" s="20">
        <v>17.899999999999999</v>
      </c>
      <c r="E249" s="21">
        <v>35.1</v>
      </c>
      <c r="F249" s="19">
        <v>3</v>
      </c>
      <c r="H249" s="23" t="s">
        <v>33</v>
      </c>
      <c r="I249" s="24" t="s">
        <v>37</v>
      </c>
    </row>
    <row r="250" spans="1:9" x14ac:dyDescent="0.3">
      <c r="A250" s="19" t="s">
        <v>127</v>
      </c>
      <c r="B250" s="19" t="s">
        <v>130</v>
      </c>
      <c r="C250" s="22">
        <v>0</v>
      </c>
      <c r="D250" s="20">
        <v>16.899999999999999</v>
      </c>
      <c r="E250" s="21">
        <v>18.8</v>
      </c>
      <c r="F250" s="19">
        <v>2</v>
      </c>
      <c r="H250" s="23" t="s">
        <v>33</v>
      </c>
      <c r="I250" s="24" t="s">
        <v>37</v>
      </c>
    </row>
    <row r="251" spans="1:9" x14ac:dyDescent="0.3">
      <c r="A251" s="19" t="s">
        <v>127</v>
      </c>
      <c r="B251" s="19" t="s">
        <v>130</v>
      </c>
      <c r="C251" s="22">
        <v>0</v>
      </c>
      <c r="D251" s="20">
        <v>13.9</v>
      </c>
      <c r="E251" s="21">
        <v>30.6</v>
      </c>
      <c r="F251" s="19">
        <v>5</v>
      </c>
      <c r="H251" s="23" t="s">
        <v>33</v>
      </c>
      <c r="I251" s="24" t="s">
        <v>37</v>
      </c>
    </row>
    <row r="252" spans="1:9" x14ac:dyDescent="0.3">
      <c r="A252" s="19" t="s">
        <v>127</v>
      </c>
      <c r="B252" s="19" t="s">
        <v>130</v>
      </c>
      <c r="C252" s="22">
        <v>0</v>
      </c>
      <c r="D252" s="20">
        <v>14.9</v>
      </c>
      <c r="E252" s="21">
        <v>38.799999999999997</v>
      </c>
      <c r="F252" s="19">
        <v>4</v>
      </c>
      <c r="H252" s="23" t="s">
        <v>33</v>
      </c>
      <c r="I252" s="24" t="s">
        <v>37</v>
      </c>
    </row>
    <row r="253" spans="1:9" x14ac:dyDescent="0.3">
      <c r="A253" s="19" t="s">
        <v>127</v>
      </c>
      <c r="B253" s="19" t="s">
        <v>130</v>
      </c>
      <c r="C253" s="22">
        <v>0</v>
      </c>
      <c r="D253" s="20">
        <v>11.9</v>
      </c>
      <c r="E253" s="21">
        <v>61.5</v>
      </c>
      <c r="F253" s="19">
        <v>4</v>
      </c>
      <c r="H253" s="23" t="s">
        <v>33</v>
      </c>
      <c r="I253" s="24" t="s">
        <v>37</v>
      </c>
    </row>
    <row r="254" spans="1:9" x14ac:dyDescent="0.3">
      <c r="A254" s="19" t="s">
        <v>127</v>
      </c>
      <c r="B254" s="19" t="s">
        <v>130</v>
      </c>
      <c r="C254" s="22">
        <v>0</v>
      </c>
      <c r="D254" s="20">
        <v>14.9</v>
      </c>
      <c r="E254" s="21">
        <v>52.8</v>
      </c>
      <c r="F254" s="19">
        <v>3</v>
      </c>
      <c r="H254" s="23" t="s">
        <v>33</v>
      </c>
      <c r="I254" s="24" t="s">
        <v>37</v>
      </c>
    </row>
    <row r="255" spans="1:9" x14ac:dyDescent="0.3">
      <c r="A255" s="19" t="s">
        <v>127</v>
      </c>
      <c r="B255" s="19" t="s">
        <v>130</v>
      </c>
      <c r="C255" s="22">
        <v>0</v>
      </c>
      <c r="D255" s="20">
        <v>15.9</v>
      </c>
      <c r="E255" s="21">
        <v>5.7</v>
      </c>
      <c r="F255" s="19">
        <v>1</v>
      </c>
      <c r="H255" s="23" t="s">
        <v>33</v>
      </c>
      <c r="I255" s="24" t="s">
        <v>37</v>
      </c>
    </row>
    <row r="256" spans="1:9" x14ac:dyDescent="0.3">
      <c r="A256" s="19" t="s">
        <v>127</v>
      </c>
      <c r="B256" s="19" t="s">
        <v>130</v>
      </c>
      <c r="C256" s="22">
        <v>0</v>
      </c>
      <c r="D256" s="20">
        <v>16.899999999999999</v>
      </c>
      <c r="E256" s="21">
        <v>29.5</v>
      </c>
      <c r="F256" s="19">
        <v>3</v>
      </c>
      <c r="H256" s="23" t="s">
        <v>33</v>
      </c>
      <c r="I256" s="24" t="s">
        <v>37</v>
      </c>
    </row>
    <row r="257" spans="1:9" x14ac:dyDescent="0.3">
      <c r="A257" s="19" t="s">
        <v>127</v>
      </c>
      <c r="B257" s="19" t="s">
        <v>130</v>
      </c>
      <c r="C257" s="22">
        <v>0</v>
      </c>
      <c r="D257" s="20">
        <v>23.9</v>
      </c>
      <c r="E257" s="21">
        <v>9</v>
      </c>
      <c r="F257" s="19">
        <v>1</v>
      </c>
      <c r="H257" s="23" t="s">
        <v>33</v>
      </c>
      <c r="I257" s="24" t="s">
        <v>37</v>
      </c>
    </row>
    <row r="258" spans="1:9" x14ac:dyDescent="0.3">
      <c r="A258" s="19" t="s">
        <v>127</v>
      </c>
      <c r="B258" s="19" t="s">
        <v>130</v>
      </c>
      <c r="C258" s="22">
        <v>0</v>
      </c>
      <c r="D258" s="20">
        <v>15.9</v>
      </c>
      <c r="E258" s="21">
        <v>38.1</v>
      </c>
      <c r="F258" s="19">
        <v>1</v>
      </c>
      <c r="H258" s="23" t="s">
        <v>33</v>
      </c>
      <c r="I258" s="24" t="s">
        <v>37</v>
      </c>
    </row>
    <row r="259" spans="1:9" x14ac:dyDescent="0.3">
      <c r="A259" s="19" t="s">
        <v>127</v>
      </c>
      <c r="B259" s="19" t="s">
        <v>130</v>
      </c>
      <c r="C259" s="22">
        <v>0</v>
      </c>
      <c r="D259" s="20">
        <v>12.9</v>
      </c>
      <c r="E259" s="21">
        <v>28.5</v>
      </c>
      <c r="F259" s="19">
        <v>4</v>
      </c>
      <c r="H259" s="23" t="s">
        <v>33</v>
      </c>
      <c r="I259" s="24" t="s">
        <v>37</v>
      </c>
    </row>
    <row r="260" spans="1:9" x14ac:dyDescent="0.3">
      <c r="A260" s="19" t="s">
        <v>127</v>
      </c>
      <c r="B260" s="19" t="s">
        <v>131</v>
      </c>
      <c r="C260" s="22">
        <v>0</v>
      </c>
      <c r="D260" s="20">
        <v>8.5</v>
      </c>
      <c r="E260" s="21">
        <v>63</v>
      </c>
      <c r="F260" s="19">
        <v>6</v>
      </c>
      <c r="H260" s="23" t="s">
        <v>33</v>
      </c>
      <c r="I260" s="24" t="s">
        <v>47</v>
      </c>
    </row>
    <row r="261" spans="1:9" x14ac:dyDescent="0.3">
      <c r="A261" s="19" t="s">
        <v>127</v>
      </c>
      <c r="B261" s="19" t="s">
        <v>130</v>
      </c>
      <c r="C261" s="22">
        <v>0</v>
      </c>
      <c r="D261" s="20">
        <v>18.899999999999999</v>
      </c>
      <c r="E261" s="21">
        <v>19</v>
      </c>
      <c r="F261" s="19">
        <v>3</v>
      </c>
      <c r="H261" s="23" t="s">
        <v>33</v>
      </c>
      <c r="I261" s="24" t="s">
        <v>37</v>
      </c>
    </row>
    <row r="262" spans="1:9" x14ac:dyDescent="0.3">
      <c r="A262" s="19" t="s">
        <v>127</v>
      </c>
      <c r="B262" s="19" t="s">
        <v>132</v>
      </c>
      <c r="C262" s="22">
        <v>0</v>
      </c>
      <c r="D262" s="20">
        <v>13.9</v>
      </c>
      <c r="E262" s="21">
        <v>51.5</v>
      </c>
      <c r="F262" s="19">
        <v>5</v>
      </c>
      <c r="H262" s="23" t="s">
        <v>33</v>
      </c>
      <c r="I262" s="24" t="s">
        <v>34</v>
      </c>
    </row>
    <row r="263" spans="1:9" x14ac:dyDescent="0.3">
      <c r="A263" s="19" t="s">
        <v>127</v>
      </c>
      <c r="B263" s="19" t="s">
        <v>132</v>
      </c>
      <c r="C263" s="22">
        <v>0</v>
      </c>
      <c r="D263" s="20">
        <v>14.9</v>
      </c>
      <c r="E263" s="21">
        <v>56.9</v>
      </c>
      <c r="F263" s="19">
        <v>3</v>
      </c>
      <c r="H263" s="23" t="s">
        <v>33</v>
      </c>
      <c r="I263" s="24" t="s">
        <v>34</v>
      </c>
    </row>
    <row r="264" spans="1:9" x14ac:dyDescent="0.3">
      <c r="A264" s="19" t="s">
        <v>127</v>
      </c>
      <c r="B264" s="19" t="s">
        <v>132</v>
      </c>
      <c r="C264" s="22">
        <v>0</v>
      </c>
      <c r="D264" s="20">
        <v>18.899999999999999</v>
      </c>
      <c r="E264" s="21">
        <v>13.6</v>
      </c>
      <c r="F264" s="19">
        <v>2</v>
      </c>
      <c r="H264" s="23" t="s">
        <v>33</v>
      </c>
      <c r="I264" s="24" t="s">
        <v>34</v>
      </c>
    </row>
    <row r="265" spans="1:9" x14ac:dyDescent="0.3">
      <c r="A265" s="19" t="s">
        <v>127</v>
      </c>
      <c r="B265" s="19" t="s">
        <v>132</v>
      </c>
      <c r="C265" s="22">
        <v>0</v>
      </c>
      <c r="D265" s="20">
        <v>26.9</v>
      </c>
      <c r="E265" s="21">
        <v>21.7</v>
      </c>
      <c r="F265" s="19">
        <v>2</v>
      </c>
      <c r="H265" s="23" t="s">
        <v>33</v>
      </c>
      <c r="I265" s="24" t="s">
        <v>34</v>
      </c>
    </row>
    <row r="266" spans="1:9" x14ac:dyDescent="0.3">
      <c r="A266" s="19" t="s">
        <v>127</v>
      </c>
      <c r="B266" s="19" t="s">
        <v>132</v>
      </c>
      <c r="C266" s="22">
        <v>0</v>
      </c>
      <c r="D266" s="20">
        <v>17.899999999999999</v>
      </c>
      <c r="E266" s="21">
        <v>11.8</v>
      </c>
      <c r="F266" s="19">
        <v>4</v>
      </c>
      <c r="H266" s="23" t="s">
        <v>33</v>
      </c>
      <c r="I266" s="24" t="s">
        <v>34</v>
      </c>
    </row>
    <row r="267" spans="1:9" x14ac:dyDescent="0.3">
      <c r="A267" s="19" t="s">
        <v>127</v>
      </c>
      <c r="B267" s="19" t="s">
        <v>133</v>
      </c>
      <c r="C267" s="22">
        <v>0</v>
      </c>
      <c r="D267" s="20">
        <v>15.9</v>
      </c>
      <c r="E267" s="21">
        <v>30.8</v>
      </c>
      <c r="F267" s="19">
        <v>4</v>
      </c>
      <c r="H267" s="23" t="s">
        <v>33</v>
      </c>
      <c r="I267" s="24" t="s">
        <v>34</v>
      </c>
    </row>
    <row r="268" spans="1:9" x14ac:dyDescent="0.3">
      <c r="A268" s="19" t="s">
        <v>127</v>
      </c>
      <c r="B268" s="19" t="s">
        <v>134</v>
      </c>
      <c r="C268" s="22">
        <v>0</v>
      </c>
      <c r="D268" s="20">
        <v>16</v>
      </c>
      <c r="E268" s="21">
        <v>22.9</v>
      </c>
      <c r="F268" s="19">
        <v>2</v>
      </c>
      <c r="H268" s="23" t="s">
        <v>33</v>
      </c>
      <c r="I268" s="24" t="s">
        <v>37</v>
      </c>
    </row>
    <row r="269" spans="1:9" x14ac:dyDescent="0.3">
      <c r="A269" s="19" t="s">
        <v>127</v>
      </c>
      <c r="B269" s="19" t="s">
        <v>135</v>
      </c>
      <c r="C269" s="22">
        <v>0</v>
      </c>
      <c r="D269" s="20">
        <v>4.5</v>
      </c>
      <c r="E269" s="21">
        <v>96</v>
      </c>
      <c r="F269" s="19">
        <v>9</v>
      </c>
      <c r="H269" s="23" t="s">
        <v>33</v>
      </c>
      <c r="I269" s="24" t="s">
        <v>58</v>
      </c>
    </row>
    <row r="270" spans="1:9" x14ac:dyDescent="0.3">
      <c r="A270" s="19" t="s">
        <v>127</v>
      </c>
      <c r="B270" s="19" t="s">
        <v>135</v>
      </c>
      <c r="C270" s="22">
        <v>0</v>
      </c>
      <c r="D270" s="20">
        <v>15.9</v>
      </c>
      <c r="E270" s="21">
        <v>53</v>
      </c>
      <c r="F270" s="19">
        <v>3</v>
      </c>
      <c r="H270" s="23" t="s">
        <v>33</v>
      </c>
      <c r="I270" s="24" t="s">
        <v>58</v>
      </c>
    </row>
    <row r="271" spans="1:9" x14ac:dyDescent="0.3">
      <c r="A271" s="19" t="s">
        <v>127</v>
      </c>
      <c r="B271" s="19" t="s">
        <v>135</v>
      </c>
      <c r="C271" s="22">
        <v>0</v>
      </c>
      <c r="D271" s="20">
        <v>16.899999999999999</v>
      </c>
      <c r="E271" s="21">
        <v>47</v>
      </c>
      <c r="F271" s="19">
        <v>5</v>
      </c>
      <c r="H271" s="23" t="s">
        <v>33</v>
      </c>
      <c r="I271" s="24" t="s">
        <v>58</v>
      </c>
    </row>
    <row r="272" spans="1:9" x14ac:dyDescent="0.3">
      <c r="A272" s="19" t="s">
        <v>127</v>
      </c>
      <c r="B272" s="19" t="s">
        <v>136</v>
      </c>
      <c r="C272" s="22">
        <v>0</v>
      </c>
      <c r="D272" s="20">
        <v>17.899999999999999</v>
      </c>
      <c r="E272" s="21">
        <v>46.2</v>
      </c>
      <c r="F272" s="19">
        <v>4</v>
      </c>
      <c r="H272" s="23" t="s">
        <v>33</v>
      </c>
      <c r="I272" s="24" t="s">
        <v>34</v>
      </c>
    </row>
    <row r="273" spans="1:9" x14ac:dyDescent="0.3">
      <c r="A273" s="19" t="s">
        <v>127</v>
      </c>
      <c r="B273" s="19" t="s">
        <v>136</v>
      </c>
      <c r="C273" s="22">
        <v>0</v>
      </c>
      <c r="D273" s="20">
        <v>19.899999999999999</v>
      </c>
      <c r="E273" s="21">
        <v>33.1</v>
      </c>
      <c r="F273" s="19">
        <v>3</v>
      </c>
      <c r="H273" s="23" t="s">
        <v>33</v>
      </c>
      <c r="I273" s="24" t="s">
        <v>34</v>
      </c>
    </row>
    <row r="274" spans="1:9" x14ac:dyDescent="0.3">
      <c r="A274" s="19" t="s">
        <v>127</v>
      </c>
      <c r="B274" s="19" t="s">
        <v>136</v>
      </c>
      <c r="C274" s="22">
        <v>0</v>
      </c>
      <c r="D274" s="20">
        <v>18.899999999999999</v>
      </c>
      <c r="E274" s="21">
        <v>34</v>
      </c>
      <c r="F274" s="19">
        <v>3</v>
      </c>
      <c r="H274" s="23" t="s">
        <v>33</v>
      </c>
      <c r="I274" s="24" t="s">
        <v>34</v>
      </c>
    </row>
    <row r="275" spans="1:9" x14ac:dyDescent="0.3">
      <c r="A275" s="19" t="s">
        <v>127</v>
      </c>
      <c r="B275" s="19" t="s">
        <v>136</v>
      </c>
      <c r="C275" s="22">
        <v>0</v>
      </c>
      <c r="D275" s="20">
        <v>19.899999999999999</v>
      </c>
      <c r="E275" s="21">
        <v>34.299999999999997</v>
      </c>
      <c r="F275" s="19">
        <v>3</v>
      </c>
      <c r="H275" s="23" t="s">
        <v>33</v>
      </c>
      <c r="I275" s="24" t="s">
        <v>34</v>
      </c>
    </row>
    <row r="276" spans="1:9" x14ac:dyDescent="0.3">
      <c r="A276" s="19" t="s">
        <v>127</v>
      </c>
      <c r="B276" s="19" t="s">
        <v>136</v>
      </c>
      <c r="C276" s="22">
        <v>0</v>
      </c>
      <c r="D276" s="20">
        <v>14.9</v>
      </c>
      <c r="E276" s="21">
        <v>35.1</v>
      </c>
      <c r="F276" s="19">
        <v>3</v>
      </c>
      <c r="H276" s="23" t="s">
        <v>33</v>
      </c>
      <c r="I276" s="24" t="s">
        <v>34</v>
      </c>
    </row>
    <row r="277" spans="1:9" x14ac:dyDescent="0.3">
      <c r="A277" s="19" t="s">
        <v>127</v>
      </c>
      <c r="B277" s="19" t="s">
        <v>137</v>
      </c>
      <c r="C277" s="22">
        <v>0</v>
      </c>
      <c r="D277" s="20">
        <v>16.899999999999999</v>
      </c>
      <c r="E277" s="21">
        <v>8.1999999999999993</v>
      </c>
      <c r="F277" s="19">
        <v>8</v>
      </c>
      <c r="H277" s="23" t="s">
        <v>33</v>
      </c>
      <c r="I277" s="24" t="s">
        <v>138</v>
      </c>
    </row>
    <row r="278" spans="1:9" x14ac:dyDescent="0.3">
      <c r="A278" s="19" t="s">
        <v>127</v>
      </c>
      <c r="B278" s="19" t="s">
        <v>137</v>
      </c>
      <c r="C278" s="22">
        <v>0</v>
      </c>
      <c r="D278" s="20">
        <v>17.899999999999999</v>
      </c>
      <c r="E278" s="21">
        <v>15.7</v>
      </c>
      <c r="F278" s="19">
        <v>5</v>
      </c>
      <c r="H278" s="23" t="s">
        <v>33</v>
      </c>
      <c r="I278" s="24" t="s">
        <v>138</v>
      </c>
    </row>
    <row r="279" spans="1:9" x14ac:dyDescent="0.3">
      <c r="A279" s="19" t="s">
        <v>127</v>
      </c>
      <c r="B279" s="19" t="s">
        <v>137</v>
      </c>
      <c r="C279" s="22">
        <v>0</v>
      </c>
      <c r="D279" s="20">
        <v>23.9</v>
      </c>
      <c r="E279" s="21">
        <v>10.5</v>
      </c>
      <c r="F279" s="19">
        <v>4</v>
      </c>
      <c r="H279" s="23" t="s">
        <v>33</v>
      </c>
      <c r="I279" s="24" t="s">
        <v>138</v>
      </c>
    </row>
    <row r="280" spans="1:9" x14ac:dyDescent="0.3">
      <c r="A280" s="19" t="s">
        <v>139</v>
      </c>
      <c r="B280" s="19" t="s">
        <v>140</v>
      </c>
      <c r="C280" s="22">
        <v>1</v>
      </c>
      <c r="D280" s="20">
        <v>19.899999999999999</v>
      </c>
      <c r="E280" s="21">
        <v>31.6</v>
      </c>
      <c r="F280" s="19">
        <v>3</v>
      </c>
      <c r="H280" s="23" t="s">
        <v>50</v>
      </c>
      <c r="I280" s="24" t="s">
        <v>34</v>
      </c>
    </row>
    <row r="281" spans="1:9" x14ac:dyDescent="0.3">
      <c r="A281" s="19" t="s">
        <v>141</v>
      </c>
      <c r="B281" s="19" t="s">
        <v>140</v>
      </c>
      <c r="C281" s="22">
        <v>1</v>
      </c>
      <c r="D281" s="20">
        <v>22.9</v>
      </c>
      <c r="E281" s="21">
        <v>37.9</v>
      </c>
      <c r="F281" s="19">
        <v>3</v>
      </c>
      <c r="H281" s="23" t="s">
        <v>50</v>
      </c>
      <c r="I281" s="24" t="s">
        <v>34</v>
      </c>
    </row>
    <row r="282" spans="1:9" x14ac:dyDescent="0.3">
      <c r="A282" s="19" t="s">
        <v>139</v>
      </c>
      <c r="B282" s="19" t="s">
        <v>140</v>
      </c>
      <c r="C282" s="22">
        <v>1</v>
      </c>
      <c r="D282" s="20">
        <v>24.9</v>
      </c>
      <c r="E282" s="21">
        <v>27.3</v>
      </c>
      <c r="F282" s="19">
        <v>2</v>
      </c>
      <c r="H282" s="23" t="s">
        <v>50</v>
      </c>
      <c r="I282" s="24" t="s">
        <v>34</v>
      </c>
    </row>
    <row r="283" spans="1:9" x14ac:dyDescent="0.3">
      <c r="A283" s="19" t="s">
        <v>142</v>
      </c>
      <c r="B283" s="19" t="s">
        <v>143</v>
      </c>
      <c r="C283" s="22">
        <v>0</v>
      </c>
      <c r="D283" s="20">
        <v>14.9</v>
      </c>
      <c r="E283" s="21">
        <v>16</v>
      </c>
      <c r="F283" s="19">
        <v>2</v>
      </c>
      <c r="H283" s="23" t="s">
        <v>33</v>
      </c>
      <c r="I283" s="24" t="s">
        <v>37</v>
      </c>
    </row>
    <row r="284" spans="1:9" x14ac:dyDescent="0.3">
      <c r="A284" s="19" t="s">
        <v>142</v>
      </c>
      <c r="B284" s="19" t="s">
        <v>144</v>
      </c>
      <c r="C284" s="22">
        <v>0</v>
      </c>
      <c r="D284" s="20">
        <v>13.9</v>
      </c>
      <c r="E284" s="21">
        <v>42.8</v>
      </c>
      <c r="F284" s="19">
        <v>3</v>
      </c>
      <c r="H284" s="23" t="s">
        <v>33</v>
      </c>
      <c r="I284" s="24" t="s">
        <v>37</v>
      </c>
    </row>
    <row r="285" spans="1:9" x14ac:dyDescent="0.3">
      <c r="A285" s="19" t="s">
        <v>142</v>
      </c>
      <c r="B285" s="19" t="s">
        <v>145</v>
      </c>
      <c r="C285" s="22">
        <v>0</v>
      </c>
      <c r="D285" s="20">
        <v>4.9000000000000004</v>
      </c>
      <c r="E285" s="21">
        <v>52.5</v>
      </c>
      <c r="F285" s="19">
        <v>6</v>
      </c>
      <c r="H285" s="23" t="s">
        <v>33</v>
      </c>
      <c r="I285" s="24" t="s">
        <v>37</v>
      </c>
    </row>
    <row r="286" spans="1:9" x14ac:dyDescent="0.3">
      <c r="A286" s="19" t="s">
        <v>142</v>
      </c>
      <c r="B286" s="19" t="s">
        <v>145</v>
      </c>
      <c r="C286" s="22">
        <v>0</v>
      </c>
      <c r="D286" s="20">
        <v>13.9</v>
      </c>
      <c r="E286" s="21">
        <v>25.9</v>
      </c>
      <c r="F286" s="19">
        <v>2</v>
      </c>
      <c r="H286" s="23" t="s">
        <v>33</v>
      </c>
      <c r="I286" s="24" t="s">
        <v>37</v>
      </c>
    </row>
    <row r="287" spans="1:9" x14ac:dyDescent="0.3">
      <c r="A287" s="19" t="s">
        <v>142</v>
      </c>
      <c r="B287" s="19" t="s">
        <v>145</v>
      </c>
      <c r="C287" s="22">
        <v>0</v>
      </c>
      <c r="D287" s="20">
        <v>12.4</v>
      </c>
      <c r="E287" s="21">
        <v>13.1</v>
      </c>
      <c r="F287" s="19">
        <v>1</v>
      </c>
      <c r="H287" s="23" t="s">
        <v>33</v>
      </c>
      <c r="I287" s="24" t="s">
        <v>37</v>
      </c>
    </row>
    <row r="288" spans="1:9" x14ac:dyDescent="0.3">
      <c r="A288" s="19" t="s">
        <v>142</v>
      </c>
      <c r="B288" s="19" t="s">
        <v>145</v>
      </c>
      <c r="C288" s="22">
        <v>0</v>
      </c>
      <c r="D288" s="20">
        <v>10.9</v>
      </c>
      <c r="E288" s="21">
        <v>29.9</v>
      </c>
      <c r="F288" s="19">
        <v>2</v>
      </c>
      <c r="H288" s="23" t="s">
        <v>33</v>
      </c>
      <c r="I288" s="24" t="s">
        <v>37</v>
      </c>
    </row>
    <row r="289" spans="1:9" x14ac:dyDescent="0.3">
      <c r="A289" s="19" t="s">
        <v>142</v>
      </c>
      <c r="B289" s="19" t="s">
        <v>145</v>
      </c>
      <c r="C289" s="22">
        <v>0</v>
      </c>
      <c r="D289" s="20">
        <v>11.9</v>
      </c>
      <c r="E289" s="21">
        <v>31.8</v>
      </c>
      <c r="F289" s="19">
        <v>2</v>
      </c>
      <c r="H289" s="23" t="s">
        <v>33</v>
      </c>
      <c r="I289" s="24" t="s">
        <v>37</v>
      </c>
    </row>
    <row r="290" spans="1:9" x14ac:dyDescent="0.3">
      <c r="A290" s="19" t="s">
        <v>142</v>
      </c>
      <c r="B290" s="19" t="s">
        <v>146</v>
      </c>
      <c r="C290" s="22">
        <v>0</v>
      </c>
      <c r="D290" s="20">
        <v>14.5</v>
      </c>
      <c r="E290" s="21">
        <v>31.6</v>
      </c>
      <c r="F290" s="19">
        <v>2</v>
      </c>
      <c r="H290" s="23" t="s">
        <v>33</v>
      </c>
      <c r="I290" s="24" t="s">
        <v>58</v>
      </c>
    </row>
    <row r="291" spans="1:9" x14ac:dyDescent="0.3">
      <c r="A291" s="19" t="s">
        <v>142</v>
      </c>
      <c r="B291" s="19" t="s">
        <v>147</v>
      </c>
      <c r="C291" s="22">
        <v>0</v>
      </c>
      <c r="D291" s="20">
        <v>7.9</v>
      </c>
      <c r="E291" s="21">
        <v>71.900000000000006</v>
      </c>
      <c r="F291" s="19">
        <v>6</v>
      </c>
      <c r="H291" s="23" t="s">
        <v>33</v>
      </c>
      <c r="I291" s="24" t="s">
        <v>34</v>
      </c>
    </row>
    <row r="292" spans="1:9" x14ac:dyDescent="0.3">
      <c r="A292" s="19" t="s">
        <v>142</v>
      </c>
      <c r="B292" s="19" t="s">
        <v>147</v>
      </c>
      <c r="C292" s="22">
        <v>0</v>
      </c>
      <c r="D292" s="20">
        <v>15.9</v>
      </c>
      <c r="E292" s="21">
        <v>23.6</v>
      </c>
      <c r="F292" s="19">
        <v>2</v>
      </c>
      <c r="H292" s="23" t="s">
        <v>33</v>
      </c>
      <c r="I292" s="24" t="s">
        <v>34</v>
      </c>
    </row>
    <row r="293" spans="1:9" x14ac:dyDescent="0.3">
      <c r="A293" s="19" t="s">
        <v>142</v>
      </c>
      <c r="B293" s="19" t="s">
        <v>148</v>
      </c>
      <c r="C293" s="22">
        <v>0</v>
      </c>
      <c r="D293" s="20">
        <v>12.8</v>
      </c>
      <c r="E293" s="21">
        <v>31</v>
      </c>
      <c r="F293" s="19">
        <v>3</v>
      </c>
      <c r="H293" s="23" t="s">
        <v>33</v>
      </c>
      <c r="I293" s="24" t="s">
        <v>37</v>
      </c>
    </row>
    <row r="294" spans="1:9" x14ac:dyDescent="0.3">
      <c r="A294" s="19" t="s">
        <v>142</v>
      </c>
      <c r="B294" s="19" t="s">
        <v>148</v>
      </c>
      <c r="C294" s="22">
        <v>0</v>
      </c>
      <c r="D294" s="20">
        <v>13.8</v>
      </c>
      <c r="E294" s="21">
        <v>35.200000000000003</v>
      </c>
      <c r="F294" s="19">
        <v>3</v>
      </c>
      <c r="H294" s="23" t="s">
        <v>33</v>
      </c>
      <c r="I294" s="24" t="s">
        <v>37</v>
      </c>
    </row>
    <row r="295" spans="1:9" x14ac:dyDescent="0.3">
      <c r="A295" s="19" t="s">
        <v>142</v>
      </c>
      <c r="B295" s="19" t="s">
        <v>148</v>
      </c>
      <c r="C295" s="22">
        <v>0</v>
      </c>
      <c r="D295" s="20">
        <v>11.8</v>
      </c>
      <c r="E295" s="21">
        <v>55.1</v>
      </c>
      <c r="F295" s="19">
        <v>3</v>
      </c>
      <c r="H295" s="23" t="s">
        <v>33</v>
      </c>
      <c r="I295" s="24" t="s">
        <v>37</v>
      </c>
    </row>
    <row r="296" spans="1:9" x14ac:dyDescent="0.3">
      <c r="A296" s="19" t="s">
        <v>142</v>
      </c>
      <c r="B296" s="19" t="s">
        <v>148</v>
      </c>
      <c r="C296" s="22">
        <v>0</v>
      </c>
      <c r="D296" s="20">
        <v>14.9</v>
      </c>
      <c r="E296" s="21">
        <v>21.2</v>
      </c>
      <c r="F296" s="19">
        <v>2</v>
      </c>
      <c r="H296" s="23" t="s">
        <v>33</v>
      </c>
      <c r="I296" s="24" t="s">
        <v>37</v>
      </c>
    </row>
    <row r="297" spans="1:9" x14ac:dyDescent="0.3">
      <c r="A297" s="19" t="s">
        <v>142</v>
      </c>
      <c r="B297" s="19" t="s">
        <v>148</v>
      </c>
      <c r="C297" s="22">
        <v>0</v>
      </c>
      <c r="D297" s="20">
        <v>9.5</v>
      </c>
      <c r="E297" s="21">
        <v>42.6</v>
      </c>
      <c r="F297" s="19">
        <v>4</v>
      </c>
      <c r="H297" s="23" t="s">
        <v>33</v>
      </c>
      <c r="I297" s="24" t="s">
        <v>37</v>
      </c>
    </row>
    <row r="298" spans="1:9" x14ac:dyDescent="0.3">
      <c r="A298" s="19" t="s">
        <v>142</v>
      </c>
      <c r="B298" s="19" t="s">
        <v>148</v>
      </c>
      <c r="C298" s="22">
        <v>0</v>
      </c>
      <c r="D298" s="20">
        <v>8.9</v>
      </c>
      <c r="E298" s="21">
        <v>57.9</v>
      </c>
      <c r="F298" s="19">
        <v>4</v>
      </c>
      <c r="H298" s="23" t="s">
        <v>33</v>
      </c>
      <c r="I298" s="24" t="s">
        <v>37</v>
      </c>
    </row>
    <row r="299" spans="1:9" x14ac:dyDescent="0.3">
      <c r="A299" s="19" t="s">
        <v>142</v>
      </c>
      <c r="B299" s="19" t="s">
        <v>148</v>
      </c>
      <c r="C299" s="22">
        <v>0</v>
      </c>
      <c r="D299" s="20">
        <v>6.9</v>
      </c>
      <c r="E299" s="21">
        <v>69.900000000000006</v>
      </c>
      <c r="F299" s="19">
        <v>4</v>
      </c>
      <c r="H299" s="23" t="s">
        <v>33</v>
      </c>
      <c r="I299" s="24" t="s">
        <v>37</v>
      </c>
    </row>
    <row r="300" spans="1:9" x14ac:dyDescent="0.3">
      <c r="A300" s="19" t="s">
        <v>142</v>
      </c>
      <c r="B300" s="19" t="s">
        <v>148</v>
      </c>
      <c r="C300" s="22">
        <v>0</v>
      </c>
      <c r="D300" s="20">
        <v>14.9</v>
      </c>
      <c r="E300" s="21">
        <v>11.3</v>
      </c>
      <c r="F300" s="19">
        <v>2</v>
      </c>
      <c r="H300" s="23" t="s">
        <v>33</v>
      </c>
      <c r="I300" s="24" t="s">
        <v>37</v>
      </c>
    </row>
    <row r="301" spans="1:9" x14ac:dyDescent="0.3">
      <c r="A301" s="19" t="s">
        <v>142</v>
      </c>
      <c r="B301" s="19" t="s">
        <v>148</v>
      </c>
      <c r="C301" s="22">
        <v>0</v>
      </c>
      <c r="D301" s="20">
        <v>14.9</v>
      </c>
      <c r="E301" s="21">
        <v>20.399999999999999</v>
      </c>
      <c r="F301" s="19">
        <v>2</v>
      </c>
      <c r="H301" s="23" t="s">
        <v>33</v>
      </c>
      <c r="I301" s="24" t="s">
        <v>37</v>
      </c>
    </row>
    <row r="302" spans="1:9" x14ac:dyDescent="0.3">
      <c r="A302" s="19" t="s">
        <v>142</v>
      </c>
      <c r="B302" s="19" t="s">
        <v>148</v>
      </c>
      <c r="C302" s="22">
        <v>0</v>
      </c>
      <c r="D302" s="20">
        <v>12.6</v>
      </c>
      <c r="E302" s="21">
        <v>23.2</v>
      </c>
      <c r="F302" s="19">
        <v>1</v>
      </c>
      <c r="H302" s="23" t="s">
        <v>33</v>
      </c>
      <c r="I302" s="24" t="s">
        <v>37</v>
      </c>
    </row>
    <row r="303" spans="1:9" x14ac:dyDescent="0.3">
      <c r="A303" s="19" t="s">
        <v>142</v>
      </c>
      <c r="B303" s="19" t="s">
        <v>149</v>
      </c>
      <c r="C303" s="22">
        <v>0</v>
      </c>
      <c r="D303" s="20">
        <v>16.899999999999999</v>
      </c>
      <c r="E303" s="21">
        <v>1.6</v>
      </c>
      <c r="F303" s="19">
        <v>1</v>
      </c>
      <c r="H303" s="23" t="s">
        <v>33</v>
      </c>
      <c r="I303" s="24" t="s">
        <v>34</v>
      </c>
    </row>
    <row r="304" spans="1:9" x14ac:dyDescent="0.3">
      <c r="A304" s="19" t="s">
        <v>150</v>
      </c>
      <c r="B304" s="19" t="s">
        <v>151</v>
      </c>
      <c r="C304" s="22">
        <v>0</v>
      </c>
      <c r="D304" s="20">
        <v>19.899999999999999</v>
      </c>
      <c r="E304" s="21">
        <v>65.7</v>
      </c>
      <c r="F304" s="19">
        <v>5</v>
      </c>
      <c r="H304" s="23" t="s">
        <v>33</v>
      </c>
      <c r="I304" s="24" t="s">
        <v>34</v>
      </c>
    </row>
    <row r="305" spans="1:9" x14ac:dyDescent="0.3">
      <c r="A305" s="19" t="s">
        <v>150</v>
      </c>
      <c r="B305" s="19" t="s">
        <v>151</v>
      </c>
      <c r="C305" s="22">
        <v>0</v>
      </c>
      <c r="D305" s="20">
        <v>27.9</v>
      </c>
      <c r="E305" s="21">
        <v>33.9</v>
      </c>
      <c r="F305" s="19">
        <v>4</v>
      </c>
      <c r="H305" s="23" t="s">
        <v>33</v>
      </c>
      <c r="I305" s="24" t="s">
        <v>34</v>
      </c>
    </row>
    <row r="306" spans="1:9" x14ac:dyDescent="0.3">
      <c r="A306" s="19" t="s">
        <v>150</v>
      </c>
      <c r="B306" s="19" t="s">
        <v>151</v>
      </c>
      <c r="C306" s="22">
        <v>0</v>
      </c>
      <c r="D306" s="20">
        <v>31.9</v>
      </c>
      <c r="E306" s="21">
        <v>25.4</v>
      </c>
      <c r="F306" s="19">
        <v>2</v>
      </c>
      <c r="H306" s="23" t="s">
        <v>33</v>
      </c>
      <c r="I306" s="24" t="s">
        <v>34</v>
      </c>
    </row>
    <row r="307" spans="1:9" x14ac:dyDescent="0.3">
      <c r="A307" s="19" t="s">
        <v>150</v>
      </c>
      <c r="B307" s="19" t="s">
        <v>152</v>
      </c>
      <c r="C307" s="22">
        <v>0</v>
      </c>
      <c r="D307" s="20">
        <v>27.9</v>
      </c>
      <c r="E307" s="21">
        <v>19.899999999999999</v>
      </c>
      <c r="F307" s="19">
        <v>3</v>
      </c>
      <c r="H307" s="23" t="s">
        <v>33</v>
      </c>
      <c r="I307" s="24" t="s">
        <v>37</v>
      </c>
    </row>
    <row r="308" spans="1:9" x14ac:dyDescent="0.3">
      <c r="A308" s="19" t="s">
        <v>150</v>
      </c>
      <c r="B308" s="19" t="s">
        <v>152</v>
      </c>
      <c r="C308" s="22">
        <v>0</v>
      </c>
      <c r="D308" s="20">
        <v>28.5</v>
      </c>
      <c r="E308" s="21">
        <v>21.5</v>
      </c>
      <c r="F308" s="19">
        <v>3</v>
      </c>
      <c r="H308" s="23" t="s">
        <v>33</v>
      </c>
      <c r="I308" s="24" t="s">
        <v>37</v>
      </c>
    </row>
    <row r="309" spans="1:9" x14ac:dyDescent="0.3">
      <c r="A309" s="19" t="s">
        <v>150</v>
      </c>
      <c r="B309" s="19" t="s">
        <v>152</v>
      </c>
      <c r="C309" s="22">
        <v>0</v>
      </c>
      <c r="D309" s="20">
        <v>26.9</v>
      </c>
      <c r="E309" s="21">
        <v>13.6</v>
      </c>
      <c r="F309" s="19">
        <v>2</v>
      </c>
      <c r="H309" s="23" t="s">
        <v>33</v>
      </c>
      <c r="I309" s="24" t="s">
        <v>37</v>
      </c>
    </row>
    <row r="310" spans="1:9" x14ac:dyDescent="0.3">
      <c r="A310" s="19" t="s">
        <v>150</v>
      </c>
      <c r="B310" s="19" t="s">
        <v>152</v>
      </c>
      <c r="C310" s="22">
        <v>0</v>
      </c>
      <c r="D310" s="20">
        <v>26.9</v>
      </c>
      <c r="E310" s="21">
        <v>15.6</v>
      </c>
      <c r="F310" s="19">
        <v>2</v>
      </c>
      <c r="H310" s="23" t="s">
        <v>33</v>
      </c>
      <c r="I310" s="24" t="s">
        <v>37</v>
      </c>
    </row>
    <row r="311" spans="1:9" x14ac:dyDescent="0.3">
      <c r="A311" s="19" t="s">
        <v>150</v>
      </c>
      <c r="B311" s="19" t="s">
        <v>152</v>
      </c>
      <c r="C311" s="22">
        <v>0</v>
      </c>
      <c r="D311" s="20">
        <v>25.9</v>
      </c>
      <c r="E311" s="21">
        <v>19.2</v>
      </c>
      <c r="F311" s="19">
        <v>2</v>
      </c>
      <c r="H311" s="23" t="s">
        <v>33</v>
      </c>
      <c r="I311" s="24" t="s">
        <v>37</v>
      </c>
    </row>
    <row r="312" spans="1:9" x14ac:dyDescent="0.3">
      <c r="A312" s="19" t="s">
        <v>150</v>
      </c>
      <c r="B312" s="19" t="s">
        <v>152</v>
      </c>
      <c r="C312" s="22">
        <v>0</v>
      </c>
      <c r="D312" s="20">
        <v>25.9</v>
      </c>
      <c r="E312" s="21">
        <v>24.4</v>
      </c>
      <c r="F312" s="19">
        <v>2</v>
      </c>
      <c r="H312" s="23" t="s">
        <v>33</v>
      </c>
      <c r="I312" s="24" t="s">
        <v>37</v>
      </c>
    </row>
    <row r="313" spans="1:9" x14ac:dyDescent="0.3">
      <c r="A313" s="19" t="s">
        <v>150</v>
      </c>
      <c r="B313" s="19" t="s">
        <v>152</v>
      </c>
      <c r="C313" s="22">
        <v>0</v>
      </c>
      <c r="D313" s="20">
        <v>11</v>
      </c>
      <c r="E313" s="21">
        <v>91</v>
      </c>
      <c r="F313" s="19">
        <v>6</v>
      </c>
      <c r="H313" s="23" t="s">
        <v>33</v>
      </c>
      <c r="I313" s="24" t="s">
        <v>37</v>
      </c>
    </row>
    <row r="314" spans="1:9" x14ac:dyDescent="0.3">
      <c r="A314" s="19" t="s">
        <v>150</v>
      </c>
      <c r="B314" s="19" t="s">
        <v>152</v>
      </c>
      <c r="C314" s="22">
        <v>0</v>
      </c>
      <c r="D314" s="20">
        <v>24.9</v>
      </c>
      <c r="E314" s="21">
        <v>19.7</v>
      </c>
      <c r="F314" s="19">
        <v>4</v>
      </c>
      <c r="H314" s="23" t="s">
        <v>33</v>
      </c>
      <c r="I314" s="24" t="s">
        <v>37</v>
      </c>
    </row>
    <row r="315" spans="1:9" x14ac:dyDescent="0.3">
      <c r="A315" s="19" t="s">
        <v>150</v>
      </c>
      <c r="B315" s="19" t="s">
        <v>152</v>
      </c>
      <c r="C315" s="22">
        <v>0</v>
      </c>
      <c r="D315" s="20">
        <v>25.5</v>
      </c>
      <c r="E315" s="21">
        <v>29.2</v>
      </c>
      <c r="F315" s="19">
        <v>4</v>
      </c>
      <c r="H315" s="23" t="s">
        <v>33</v>
      </c>
      <c r="I315" s="24" t="s">
        <v>37</v>
      </c>
    </row>
    <row r="316" spans="1:9" x14ac:dyDescent="0.3">
      <c r="A316" s="19" t="s">
        <v>150</v>
      </c>
      <c r="B316" s="19" t="s">
        <v>152</v>
      </c>
      <c r="C316" s="22">
        <v>0</v>
      </c>
      <c r="D316" s="20">
        <v>23.4</v>
      </c>
      <c r="E316" s="21">
        <v>30.9</v>
      </c>
      <c r="F316" s="19">
        <v>4</v>
      </c>
      <c r="H316" s="23" t="s">
        <v>33</v>
      </c>
      <c r="I316" s="24" t="s">
        <v>37</v>
      </c>
    </row>
    <row r="317" spans="1:9" x14ac:dyDescent="0.3">
      <c r="A317" s="19" t="s">
        <v>150</v>
      </c>
      <c r="B317" s="19" t="s">
        <v>152</v>
      </c>
      <c r="C317" s="22">
        <v>0</v>
      </c>
      <c r="D317" s="20">
        <v>17.899999999999999</v>
      </c>
      <c r="E317" s="21">
        <v>44.9</v>
      </c>
      <c r="F317" s="19">
        <v>4</v>
      </c>
      <c r="H317" s="23" t="s">
        <v>33</v>
      </c>
      <c r="I317" s="24" t="s">
        <v>37</v>
      </c>
    </row>
    <row r="318" spans="1:9" x14ac:dyDescent="0.3">
      <c r="A318" s="19" t="s">
        <v>150</v>
      </c>
      <c r="B318" s="19" t="s">
        <v>152</v>
      </c>
      <c r="C318" s="22">
        <v>0</v>
      </c>
      <c r="D318" s="20">
        <v>20.8</v>
      </c>
      <c r="E318" s="21">
        <v>46.6</v>
      </c>
      <c r="F318" s="19">
        <v>4</v>
      </c>
      <c r="H318" s="23" t="s">
        <v>33</v>
      </c>
      <c r="I318" s="24" t="s">
        <v>37</v>
      </c>
    </row>
    <row r="319" spans="1:9" x14ac:dyDescent="0.3">
      <c r="A319" s="19" t="s">
        <v>150</v>
      </c>
      <c r="B319" s="19" t="s">
        <v>152</v>
      </c>
      <c r="C319" s="22">
        <v>0</v>
      </c>
      <c r="D319" s="20">
        <v>15.9</v>
      </c>
      <c r="E319" s="21">
        <v>63.3</v>
      </c>
      <c r="F319" s="19">
        <v>4</v>
      </c>
      <c r="H319" s="23" t="s">
        <v>33</v>
      </c>
      <c r="I319" s="24" t="s">
        <v>37</v>
      </c>
    </row>
    <row r="320" spans="1:9" x14ac:dyDescent="0.3">
      <c r="A320" s="19" t="s">
        <v>150</v>
      </c>
      <c r="B320" s="19" t="s">
        <v>152</v>
      </c>
      <c r="C320" s="22">
        <v>0</v>
      </c>
      <c r="D320" s="20">
        <v>23.9</v>
      </c>
      <c r="E320" s="21">
        <v>14.7</v>
      </c>
      <c r="F320" s="19">
        <v>3</v>
      </c>
      <c r="H320" s="23" t="s">
        <v>33</v>
      </c>
      <c r="I320" s="24" t="s">
        <v>37</v>
      </c>
    </row>
    <row r="321" spans="1:9" x14ac:dyDescent="0.3">
      <c r="A321" s="19" t="s">
        <v>150</v>
      </c>
      <c r="B321" s="19" t="s">
        <v>152</v>
      </c>
      <c r="C321" s="22">
        <v>0</v>
      </c>
      <c r="D321" s="20">
        <v>25.4</v>
      </c>
      <c r="E321" s="21">
        <v>18.8</v>
      </c>
      <c r="F321" s="19">
        <v>3</v>
      </c>
      <c r="H321" s="23" t="s">
        <v>33</v>
      </c>
      <c r="I321" s="24" t="s">
        <v>37</v>
      </c>
    </row>
    <row r="322" spans="1:9" x14ac:dyDescent="0.3">
      <c r="A322" s="19" t="s">
        <v>150</v>
      </c>
      <c r="B322" s="19" t="s">
        <v>152</v>
      </c>
      <c r="C322" s="22">
        <v>0</v>
      </c>
      <c r="D322" s="20">
        <v>25.9</v>
      </c>
      <c r="E322" s="21">
        <v>22.9</v>
      </c>
      <c r="F322" s="19">
        <v>3</v>
      </c>
      <c r="H322" s="23" t="s">
        <v>33</v>
      </c>
      <c r="I322" s="24" t="s">
        <v>37</v>
      </c>
    </row>
    <row r="323" spans="1:9" x14ac:dyDescent="0.3">
      <c r="A323" s="19" t="s">
        <v>150</v>
      </c>
      <c r="B323" s="19" t="s">
        <v>152</v>
      </c>
      <c r="C323" s="22">
        <v>0</v>
      </c>
      <c r="D323" s="20">
        <v>25</v>
      </c>
      <c r="E323" s="21">
        <v>27.5</v>
      </c>
      <c r="F323" s="19">
        <v>3</v>
      </c>
      <c r="H323" s="23" t="s">
        <v>33</v>
      </c>
      <c r="I323" s="24" t="s">
        <v>37</v>
      </c>
    </row>
    <row r="324" spans="1:9" x14ac:dyDescent="0.3">
      <c r="A324" s="19" t="s">
        <v>150</v>
      </c>
      <c r="B324" s="19" t="s">
        <v>152</v>
      </c>
      <c r="C324" s="22">
        <v>0</v>
      </c>
      <c r="D324" s="20">
        <v>23.9</v>
      </c>
      <c r="E324" s="21">
        <v>28.6</v>
      </c>
      <c r="F324" s="19">
        <v>3</v>
      </c>
      <c r="H324" s="23" t="s">
        <v>33</v>
      </c>
      <c r="I324" s="24" t="s">
        <v>37</v>
      </c>
    </row>
    <row r="325" spans="1:9" x14ac:dyDescent="0.3">
      <c r="A325" s="19" t="s">
        <v>150</v>
      </c>
      <c r="B325" s="19" t="s">
        <v>152</v>
      </c>
      <c r="C325" s="22">
        <v>0</v>
      </c>
      <c r="D325" s="20">
        <v>23.9</v>
      </c>
      <c r="E325" s="21">
        <v>29.5</v>
      </c>
      <c r="F325" s="19">
        <v>3</v>
      </c>
      <c r="H325" s="23" t="s">
        <v>33</v>
      </c>
      <c r="I325" s="24" t="s">
        <v>37</v>
      </c>
    </row>
    <row r="326" spans="1:9" x14ac:dyDescent="0.3">
      <c r="A326" s="19" t="s">
        <v>150</v>
      </c>
      <c r="B326" s="19" t="s">
        <v>152</v>
      </c>
      <c r="C326" s="22">
        <v>0</v>
      </c>
      <c r="D326" s="20">
        <v>27.8</v>
      </c>
      <c r="E326" s="21">
        <v>29.6</v>
      </c>
      <c r="F326" s="19">
        <v>3</v>
      </c>
      <c r="H326" s="23" t="s">
        <v>33</v>
      </c>
      <c r="I326" s="24" t="s">
        <v>37</v>
      </c>
    </row>
    <row r="327" spans="1:9" x14ac:dyDescent="0.3">
      <c r="A327" s="19" t="s">
        <v>150</v>
      </c>
      <c r="B327" s="19" t="s">
        <v>152</v>
      </c>
      <c r="C327" s="22">
        <v>0</v>
      </c>
      <c r="D327" s="20">
        <v>28.9</v>
      </c>
      <c r="E327" s="21">
        <v>22.4</v>
      </c>
      <c r="F327" s="19">
        <v>2</v>
      </c>
      <c r="H327" s="23" t="s">
        <v>33</v>
      </c>
      <c r="I327" s="24" t="s">
        <v>37</v>
      </c>
    </row>
    <row r="328" spans="1:9" x14ac:dyDescent="0.3">
      <c r="A328" s="19" t="s">
        <v>150</v>
      </c>
      <c r="B328" s="19" t="s">
        <v>152</v>
      </c>
      <c r="C328" s="22">
        <v>0</v>
      </c>
      <c r="D328" s="20">
        <v>28.9</v>
      </c>
      <c r="E328" s="21">
        <v>24.2</v>
      </c>
      <c r="F328" s="19">
        <v>2</v>
      </c>
      <c r="H328" s="23" t="s">
        <v>33</v>
      </c>
      <c r="I328" s="24" t="s">
        <v>37</v>
      </c>
    </row>
    <row r="329" spans="1:9" x14ac:dyDescent="0.3">
      <c r="A329" s="19" t="s">
        <v>150</v>
      </c>
      <c r="B329" s="19" t="s">
        <v>153</v>
      </c>
      <c r="C329" s="22">
        <v>0</v>
      </c>
      <c r="D329" s="20">
        <v>34.9</v>
      </c>
      <c r="E329" s="21">
        <v>8.3000000000000007</v>
      </c>
      <c r="F329" s="19">
        <v>1</v>
      </c>
      <c r="H329" s="23" t="s">
        <v>33</v>
      </c>
      <c r="I329" s="24" t="s">
        <v>37</v>
      </c>
    </row>
    <row r="330" spans="1:9" x14ac:dyDescent="0.3">
      <c r="A330" s="19" t="s">
        <v>150</v>
      </c>
      <c r="B330" s="19" t="s">
        <v>153</v>
      </c>
      <c r="C330" s="22">
        <v>0</v>
      </c>
      <c r="D330" s="20">
        <v>32.9</v>
      </c>
      <c r="E330" s="21">
        <v>10.7</v>
      </c>
      <c r="F330" s="19">
        <v>1</v>
      </c>
      <c r="H330" s="23" t="s">
        <v>33</v>
      </c>
      <c r="I330" s="24" t="s">
        <v>37</v>
      </c>
    </row>
    <row r="331" spans="1:9" x14ac:dyDescent="0.3">
      <c r="A331" s="19" t="s">
        <v>150</v>
      </c>
      <c r="B331" s="19" t="s">
        <v>154</v>
      </c>
      <c r="C331" s="22">
        <v>0</v>
      </c>
      <c r="D331" s="20">
        <v>28.9</v>
      </c>
      <c r="E331" s="21">
        <v>35.799999999999997</v>
      </c>
      <c r="F331" s="19">
        <v>3</v>
      </c>
      <c r="H331" s="23" t="s">
        <v>33</v>
      </c>
      <c r="I331" s="24" t="s">
        <v>37</v>
      </c>
    </row>
    <row r="332" spans="1:9" x14ac:dyDescent="0.3">
      <c r="A332" s="19" t="s">
        <v>150</v>
      </c>
      <c r="B332" s="19" t="s">
        <v>154</v>
      </c>
      <c r="C332" s="22">
        <v>0</v>
      </c>
      <c r="D332" s="20">
        <v>32.299999999999997</v>
      </c>
      <c r="E332" s="21">
        <v>26.6</v>
      </c>
      <c r="F332" s="19">
        <v>3</v>
      </c>
      <c r="H332" s="23" t="s">
        <v>33</v>
      </c>
      <c r="I332" s="24" t="s">
        <v>37</v>
      </c>
    </row>
    <row r="333" spans="1:9" x14ac:dyDescent="0.3">
      <c r="A333" s="19" t="s">
        <v>150</v>
      </c>
      <c r="B333" s="19" t="s">
        <v>154</v>
      </c>
      <c r="C333" s="22">
        <v>0</v>
      </c>
      <c r="D333" s="20">
        <v>32.4</v>
      </c>
      <c r="E333" s="21">
        <v>35.4</v>
      </c>
      <c r="F333" s="19">
        <v>3</v>
      </c>
      <c r="H333" s="23" t="s">
        <v>33</v>
      </c>
      <c r="I333" s="24" t="s">
        <v>37</v>
      </c>
    </row>
    <row r="334" spans="1:9" x14ac:dyDescent="0.3">
      <c r="A334" s="19" t="s">
        <v>150</v>
      </c>
      <c r="B334" s="19" t="s">
        <v>154</v>
      </c>
      <c r="C334" s="22">
        <v>0</v>
      </c>
      <c r="D334" s="20">
        <v>29.9</v>
      </c>
      <c r="E334" s="21">
        <v>38</v>
      </c>
      <c r="F334" s="19">
        <v>3</v>
      </c>
      <c r="H334" s="23" t="s">
        <v>33</v>
      </c>
      <c r="I334" s="24" t="s">
        <v>37</v>
      </c>
    </row>
    <row r="335" spans="1:9" x14ac:dyDescent="0.3">
      <c r="A335" s="19" t="s">
        <v>150</v>
      </c>
      <c r="B335" s="19" t="s">
        <v>154</v>
      </c>
      <c r="C335" s="22">
        <v>0</v>
      </c>
      <c r="D335" s="20">
        <v>29.9</v>
      </c>
      <c r="E335" s="21">
        <v>15</v>
      </c>
      <c r="F335" s="19">
        <v>2</v>
      </c>
      <c r="H335" s="23" t="s">
        <v>33</v>
      </c>
      <c r="I335" s="24" t="s">
        <v>37</v>
      </c>
    </row>
    <row r="336" spans="1:9" x14ac:dyDescent="0.3">
      <c r="A336" s="19" t="s">
        <v>150</v>
      </c>
      <c r="B336" s="19" t="s">
        <v>154</v>
      </c>
      <c r="C336" s="22">
        <v>0</v>
      </c>
      <c r="D336" s="20">
        <v>31.9</v>
      </c>
      <c r="E336" s="21">
        <v>15.4</v>
      </c>
      <c r="F336" s="19">
        <v>2</v>
      </c>
      <c r="H336" s="23" t="s">
        <v>33</v>
      </c>
      <c r="I336" s="24" t="s">
        <v>37</v>
      </c>
    </row>
    <row r="337" spans="1:9" x14ac:dyDescent="0.3">
      <c r="A337" s="19" t="s">
        <v>150</v>
      </c>
      <c r="B337" s="19" t="s">
        <v>154</v>
      </c>
      <c r="C337" s="22">
        <v>0</v>
      </c>
      <c r="D337" s="20">
        <v>29.9</v>
      </c>
      <c r="E337" s="21">
        <v>20.6</v>
      </c>
      <c r="F337" s="19">
        <v>2</v>
      </c>
      <c r="H337" s="23" t="s">
        <v>33</v>
      </c>
      <c r="I337" s="24" t="s">
        <v>37</v>
      </c>
    </row>
    <row r="338" spans="1:9" x14ac:dyDescent="0.3">
      <c r="A338" s="19" t="s">
        <v>150</v>
      </c>
      <c r="B338" s="19" t="s">
        <v>154</v>
      </c>
      <c r="C338" s="22">
        <v>0</v>
      </c>
      <c r="D338" s="20">
        <v>34.5</v>
      </c>
      <c r="E338" s="21">
        <v>9.5</v>
      </c>
      <c r="F338" s="19">
        <v>1</v>
      </c>
      <c r="H338" s="23" t="s">
        <v>33</v>
      </c>
      <c r="I338" s="24" t="s">
        <v>37</v>
      </c>
    </row>
    <row r="339" spans="1:9" x14ac:dyDescent="0.3">
      <c r="A339" s="19" t="s">
        <v>155</v>
      </c>
      <c r="B339" s="19" t="s">
        <v>156</v>
      </c>
      <c r="C339" s="22">
        <v>0</v>
      </c>
      <c r="D339" s="20">
        <v>8.9</v>
      </c>
      <c r="E339" s="21">
        <v>60.2</v>
      </c>
      <c r="F339" s="19">
        <v>6</v>
      </c>
      <c r="H339" s="23" t="s">
        <v>33</v>
      </c>
      <c r="I339" s="24" t="s">
        <v>34</v>
      </c>
    </row>
    <row r="340" spans="1:9" x14ac:dyDescent="0.3">
      <c r="A340" s="19" t="s">
        <v>157</v>
      </c>
      <c r="B340" s="19" t="s">
        <v>158</v>
      </c>
      <c r="C340" s="22">
        <v>0</v>
      </c>
      <c r="D340" s="20">
        <v>20.9</v>
      </c>
      <c r="E340" s="21">
        <v>49.9</v>
      </c>
      <c r="F340" s="19">
        <v>5</v>
      </c>
      <c r="H340" s="23" t="s">
        <v>33</v>
      </c>
      <c r="I340" s="24" t="s">
        <v>37</v>
      </c>
    </row>
    <row r="341" spans="1:9" x14ac:dyDescent="0.3">
      <c r="A341" s="19" t="s">
        <v>159</v>
      </c>
      <c r="B341" s="19" t="s">
        <v>160</v>
      </c>
      <c r="C341" s="22">
        <v>1</v>
      </c>
      <c r="D341" s="20">
        <v>17.8</v>
      </c>
      <c r="E341" s="21">
        <v>27.4</v>
      </c>
      <c r="F341" s="19">
        <v>2</v>
      </c>
      <c r="H341" s="23" t="s">
        <v>50</v>
      </c>
      <c r="I341" s="24" t="s">
        <v>34</v>
      </c>
    </row>
    <row r="342" spans="1:9" x14ac:dyDescent="0.3">
      <c r="A342" s="19" t="s">
        <v>159</v>
      </c>
      <c r="B342" s="19" t="s">
        <v>160</v>
      </c>
      <c r="C342" s="22">
        <v>1</v>
      </c>
      <c r="D342" s="20">
        <v>16.8</v>
      </c>
      <c r="E342" s="21">
        <v>37.5</v>
      </c>
      <c r="F342" s="19">
        <v>2</v>
      </c>
      <c r="H342" s="23" t="s">
        <v>50</v>
      </c>
      <c r="I342" s="24" t="s">
        <v>34</v>
      </c>
    </row>
    <row r="343" spans="1:9" x14ac:dyDescent="0.3">
      <c r="A343" s="19" t="s">
        <v>159</v>
      </c>
      <c r="B343" s="19" t="s">
        <v>160</v>
      </c>
      <c r="C343" s="22">
        <v>1</v>
      </c>
      <c r="D343" s="20">
        <v>15.7</v>
      </c>
      <c r="E343" s="21">
        <v>24.9</v>
      </c>
      <c r="F343" s="19">
        <v>1</v>
      </c>
      <c r="H343" s="23" t="s">
        <v>50</v>
      </c>
      <c r="I343" s="24" t="s">
        <v>34</v>
      </c>
    </row>
    <row r="344" spans="1:9" x14ac:dyDescent="0.3">
      <c r="A344" s="19" t="s">
        <v>159</v>
      </c>
      <c r="B344" s="19" t="s">
        <v>161</v>
      </c>
      <c r="C344" s="22">
        <v>1</v>
      </c>
      <c r="D344" s="20">
        <v>12.9</v>
      </c>
      <c r="E344" s="21">
        <v>43.6</v>
      </c>
      <c r="F344" s="19">
        <v>4</v>
      </c>
      <c r="H344" s="23" t="s">
        <v>50</v>
      </c>
      <c r="I344" s="24" t="s">
        <v>34</v>
      </c>
    </row>
    <row r="345" spans="1:9" x14ac:dyDescent="0.3">
      <c r="A345" s="19" t="s">
        <v>159</v>
      </c>
      <c r="B345" s="19" t="s">
        <v>161</v>
      </c>
      <c r="C345" s="22">
        <v>1</v>
      </c>
      <c r="D345" s="20">
        <v>11.9</v>
      </c>
      <c r="E345" s="21">
        <v>48.2</v>
      </c>
      <c r="F345" s="19">
        <v>4</v>
      </c>
      <c r="H345" s="23" t="s">
        <v>50</v>
      </c>
      <c r="I345" s="24" t="s">
        <v>34</v>
      </c>
    </row>
    <row r="346" spans="1:9" x14ac:dyDescent="0.3">
      <c r="A346" s="19" t="s">
        <v>159</v>
      </c>
      <c r="B346" s="19" t="s">
        <v>161</v>
      </c>
      <c r="C346" s="22">
        <v>1</v>
      </c>
      <c r="D346" s="20">
        <v>15.4</v>
      </c>
      <c r="E346" s="21">
        <v>15</v>
      </c>
      <c r="F346" s="19">
        <v>3</v>
      </c>
      <c r="H346" s="23" t="s">
        <v>50</v>
      </c>
      <c r="I346" s="24" t="s">
        <v>34</v>
      </c>
    </row>
    <row r="347" spans="1:9" x14ac:dyDescent="0.3">
      <c r="A347" s="19" t="s">
        <v>159</v>
      </c>
      <c r="B347" s="19" t="s">
        <v>161</v>
      </c>
      <c r="C347" s="22">
        <v>1</v>
      </c>
      <c r="D347" s="20">
        <v>14.9</v>
      </c>
      <c r="E347" s="21">
        <v>23.2</v>
      </c>
      <c r="F347" s="19">
        <v>3</v>
      </c>
      <c r="H347" s="23" t="s">
        <v>50</v>
      </c>
      <c r="I347" s="24" t="s">
        <v>34</v>
      </c>
    </row>
    <row r="348" spans="1:9" x14ac:dyDescent="0.3">
      <c r="A348" s="19" t="s">
        <v>159</v>
      </c>
      <c r="B348" s="19" t="s">
        <v>161</v>
      </c>
      <c r="C348" s="22">
        <v>1</v>
      </c>
      <c r="D348" s="20">
        <v>15.4</v>
      </c>
      <c r="E348" s="21">
        <v>43.6</v>
      </c>
      <c r="F348" s="19">
        <v>2</v>
      </c>
      <c r="H348" s="23" t="s">
        <v>50</v>
      </c>
      <c r="I348" s="24" t="s">
        <v>34</v>
      </c>
    </row>
    <row r="349" spans="1:9" x14ac:dyDescent="0.3">
      <c r="A349" s="19" t="s">
        <v>159</v>
      </c>
      <c r="B349" s="19" t="s">
        <v>161</v>
      </c>
      <c r="C349" s="22">
        <v>1</v>
      </c>
      <c r="D349" s="20">
        <v>14.8</v>
      </c>
      <c r="E349" s="21">
        <v>55.6</v>
      </c>
      <c r="F349" s="19">
        <v>2</v>
      </c>
      <c r="H349" s="23" t="s">
        <v>50</v>
      </c>
      <c r="I349" s="24" t="s">
        <v>34</v>
      </c>
    </row>
    <row r="350" spans="1:9" x14ac:dyDescent="0.3">
      <c r="A350" s="19" t="s">
        <v>159</v>
      </c>
      <c r="B350" s="19" t="s">
        <v>161</v>
      </c>
      <c r="C350" s="22">
        <v>1</v>
      </c>
      <c r="D350" s="20">
        <v>16.899999999999999</v>
      </c>
      <c r="E350" s="21">
        <v>19.8</v>
      </c>
      <c r="F350" s="19">
        <v>1</v>
      </c>
      <c r="H350" s="23" t="s">
        <v>50</v>
      </c>
      <c r="I350" s="24" t="s">
        <v>34</v>
      </c>
    </row>
    <row r="351" spans="1:9" x14ac:dyDescent="0.3">
      <c r="A351" s="19" t="s">
        <v>159</v>
      </c>
      <c r="B351" s="19" t="s">
        <v>161</v>
      </c>
      <c r="C351" s="22">
        <v>1</v>
      </c>
      <c r="D351" s="20">
        <v>15.9</v>
      </c>
      <c r="E351" s="21">
        <v>45.9</v>
      </c>
      <c r="F351" s="19">
        <v>4</v>
      </c>
      <c r="H351" s="23" t="s">
        <v>50</v>
      </c>
      <c r="I351" s="24" t="s">
        <v>34</v>
      </c>
    </row>
    <row r="352" spans="1:9" x14ac:dyDescent="0.3">
      <c r="A352" s="19" t="s">
        <v>159</v>
      </c>
      <c r="B352" s="19" t="s">
        <v>162</v>
      </c>
      <c r="C352" s="22">
        <v>1</v>
      </c>
      <c r="D352" s="20">
        <v>9.9</v>
      </c>
      <c r="E352" s="21">
        <v>66.5</v>
      </c>
      <c r="F352" s="19">
        <v>7</v>
      </c>
      <c r="H352" s="23" t="s">
        <v>50</v>
      </c>
      <c r="I352" s="24" t="s">
        <v>34</v>
      </c>
    </row>
    <row r="353" spans="1:9" x14ac:dyDescent="0.3">
      <c r="A353" s="19" t="s">
        <v>159</v>
      </c>
      <c r="B353" s="19" t="s">
        <v>162</v>
      </c>
      <c r="C353" s="22">
        <v>1</v>
      </c>
      <c r="D353" s="20">
        <v>15.8</v>
      </c>
      <c r="E353" s="21">
        <v>33.200000000000003</v>
      </c>
      <c r="F353" s="19">
        <v>3</v>
      </c>
      <c r="H353" s="23" t="s">
        <v>50</v>
      </c>
      <c r="I353" s="24" t="s">
        <v>34</v>
      </c>
    </row>
    <row r="354" spans="1:9" x14ac:dyDescent="0.3">
      <c r="A354" s="19" t="s">
        <v>159</v>
      </c>
      <c r="B354" s="19" t="s">
        <v>162</v>
      </c>
      <c r="C354" s="22">
        <v>1</v>
      </c>
      <c r="D354" s="20">
        <v>8.9</v>
      </c>
      <c r="E354" s="21">
        <v>51.9</v>
      </c>
      <c r="F354" s="19">
        <v>4</v>
      </c>
      <c r="H354" s="23" t="s">
        <v>50</v>
      </c>
      <c r="I354" s="24" t="s">
        <v>34</v>
      </c>
    </row>
    <row r="355" spans="1:9" x14ac:dyDescent="0.3">
      <c r="A355" s="19" t="s">
        <v>159</v>
      </c>
      <c r="B355" s="19" t="s">
        <v>162</v>
      </c>
      <c r="C355" s="22">
        <v>1</v>
      </c>
      <c r="D355" s="20">
        <v>11.8</v>
      </c>
      <c r="E355" s="21">
        <v>55.9</v>
      </c>
      <c r="F355" s="19">
        <v>4</v>
      </c>
      <c r="H355" s="23" t="s">
        <v>50</v>
      </c>
      <c r="I355" s="24" t="s">
        <v>34</v>
      </c>
    </row>
    <row r="356" spans="1:9" x14ac:dyDescent="0.3">
      <c r="A356" s="19" t="s">
        <v>159</v>
      </c>
      <c r="B356" s="19" t="s">
        <v>162</v>
      </c>
      <c r="C356" s="22">
        <v>1</v>
      </c>
      <c r="D356" s="20">
        <v>11.9</v>
      </c>
      <c r="E356" s="21">
        <v>26.6</v>
      </c>
      <c r="F356" s="19">
        <v>3</v>
      </c>
      <c r="H356" s="23" t="s">
        <v>50</v>
      </c>
      <c r="I356" s="24" t="s">
        <v>34</v>
      </c>
    </row>
    <row r="357" spans="1:9" x14ac:dyDescent="0.3">
      <c r="A357" s="19" t="s">
        <v>159</v>
      </c>
      <c r="B357" s="19" t="s">
        <v>162</v>
      </c>
      <c r="C357" s="22">
        <v>1</v>
      </c>
      <c r="D357" s="20">
        <v>12.9</v>
      </c>
      <c r="E357" s="21">
        <v>34.200000000000003</v>
      </c>
      <c r="F357" s="19">
        <v>3</v>
      </c>
      <c r="H357" s="23" t="s">
        <v>50</v>
      </c>
      <c r="I357" s="24" t="s">
        <v>34</v>
      </c>
    </row>
    <row r="358" spans="1:9" x14ac:dyDescent="0.3">
      <c r="A358" s="19" t="s">
        <v>159</v>
      </c>
      <c r="B358" s="19" t="s">
        <v>162</v>
      </c>
      <c r="C358" s="22">
        <v>1</v>
      </c>
      <c r="D358" s="20">
        <v>13.6</v>
      </c>
      <c r="E358" s="21">
        <v>35.1</v>
      </c>
      <c r="F358" s="19">
        <v>2</v>
      </c>
      <c r="H358" s="23" t="s">
        <v>50</v>
      </c>
      <c r="I358" s="24" t="s">
        <v>34</v>
      </c>
    </row>
    <row r="359" spans="1:9" x14ac:dyDescent="0.3">
      <c r="A359" s="19" t="s">
        <v>159</v>
      </c>
      <c r="B359" s="19" t="s">
        <v>162</v>
      </c>
      <c r="C359" s="22">
        <v>1</v>
      </c>
      <c r="D359" s="20">
        <v>15.9</v>
      </c>
      <c r="E359" s="21">
        <v>26.8</v>
      </c>
      <c r="F359" s="19">
        <v>1</v>
      </c>
      <c r="H359" s="23" t="s">
        <v>50</v>
      </c>
      <c r="I359" s="24" t="s">
        <v>34</v>
      </c>
    </row>
    <row r="360" spans="1:9" x14ac:dyDescent="0.3">
      <c r="A360" s="19" t="s">
        <v>159</v>
      </c>
      <c r="B360" s="19" t="s">
        <v>163</v>
      </c>
      <c r="C360" s="22">
        <v>1</v>
      </c>
      <c r="D360" s="20">
        <v>14.9</v>
      </c>
      <c r="E360" s="21">
        <v>27.2</v>
      </c>
      <c r="F360" s="19">
        <v>2</v>
      </c>
      <c r="H360" s="23" t="s">
        <v>50</v>
      </c>
      <c r="I360" s="24" t="s">
        <v>34</v>
      </c>
    </row>
    <row r="361" spans="1:9" x14ac:dyDescent="0.3">
      <c r="A361" s="19" t="s">
        <v>159</v>
      </c>
      <c r="B361" s="19" t="s">
        <v>164</v>
      </c>
      <c r="C361" s="22">
        <v>1</v>
      </c>
      <c r="D361" s="20">
        <v>16.899999999999999</v>
      </c>
      <c r="E361" s="21">
        <v>48.6</v>
      </c>
      <c r="F361" s="19">
        <v>4</v>
      </c>
      <c r="H361" s="23" t="s">
        <v>50</v>
      </c>
      <c r="I361" s="24" t="s">
        <v>34</v>
      </c>
    </row>
    <row r="362" spans="1:9" x14ac:dyDescent="0.3">
      <c r="A362" s="19" t="s">
        <v>159</v>
      </c>
      <c r="B362" s="19" t="s">
        <v>164</v>
      </c>
      <c r="C362" s="22">
        <v>1</v>
      </c>
      <c r="D362" s="20">
        <v>16.899999999999999</v>
      </c>
      <c r="E362" s="21">
        <v>4.5</v>
      </c>
      <c r="F362" s="19">
        <v>3</v>
      </c>
      <c r="H362" s="23" t="s">
        <v>50</v>
      </c>
      <c r="I362" s="24" t="s">
        <v>34</v>
      </c>
    </row>
    <row r="363" spans="1:9" x14ac:dyDescent="0.3">
      <c r="A363" s="19" t="s">
        <v>159</v>
      </c>
      <c r="B363" s="19" t="s">
        <v>164</v>
      </c>
      <c r="C363" s="22">
        <v>1</v>
      </c>
      <c r="D363" s="20">
        <v>12.9</v>
      </c>
      <c r="E363" s="21">
        <v>48.3</v>
      </c>
      <c r="F363" s="19">
        <v>5</v>
      </c>
      <c r="H363" s="23" t="s">
        <v>50</v>
      </c>
      <c r="I363" s="24" t="s">
        <v>34</v>
      </c>
    </row>
    <row r="364" spans="1:9" x14ac:dyDescent="0.3">
      <c r="A364" s="19" t="s">
        <v>159</v>
      </c>
      <c r="B364" s="19" t="s">
        <v>164</v>
      </c>
      <c r="C364" s="22">
        <v>1</v>
      </c>
      <c r="D364" s="20">
        <v>13.4</v>
      </c>
      <c r="E364" s="21">
        <v>65.5</v>
      </c>
      <c r="F364" s="19">
        <v>5</v>
      </c>
      <c r="H364" s="23" t="s">
        <v>50</v>
      </c>
      <c r="I364" s="24" t="s">
        <v>34</v>
      </c>
    </row>
    <row r="365" spans="1:9" x14ac:dyDescent="0.3">
      <c r="A365" s="19" t="s">
        <v>159</v>
      </c>
      <c r="B365" s="19" t="s">
        <v>164</v>
      </c>
      <c r="C365" s="22">
        <v>1</v>
      </c>
      <c r="D365" s="20">
        <v>15.9</v>
      </c>
      <c r="E365" s="21">
        <v>25.7</v>
      </c>
      <c r="F365" s="19">
        <v>2</v>
      </c>
      <c r="H365" s="23" t="s">
        <v>50</v>
      </c>
      <c r="I365" s="24" t="s">
        <v>34</v>
      </c>
    </row>
    <row r="366" spans="1:9" x14ac:dyDescent="0.3">
      <c r="A366" s="19" t="s">
        <v>165</v>
      </c>
      <c r="B366" s="19" t="s">
        <v>166</v>
      </c>
      <c r="C366" s="22">
        <v>0</v>
      </c>
      <c r="D366" s="20">
        <v>10.9</v>
      </c>
      <c r="E366" s="21">
        <v>20.5</v>
      </c>
      <c r="F366" s="19">
        <v>2</v>
      </c>
      <c r="H366" s="23" t="s">
        <v>33</v>
      </c>
      <c r="I366" s="24" t="s">
        <v>37</v>
      </c>
    </row>
    <row r="367" spans="1:9" x14ac:dyDescent="0.3">
      <c r="A367" s="19" t="s">
        <v>165</v>
      </c>
      <c r="B367" s="19" t="s">
        <v>167</v>
      </c>
      <c r="C367" s="22">
        <v>0</v>
      </c>
      <c r="D367" s="20">
        <v>13.9</v>
      </c>
      <c r="E367" s="21">
        <v>12.1</v>
      </c>
      <c r="F367" s="19">
        <v>1</v>
      </c>
      <c r="H367" s="23" t="s">
        <v>33</v>
      </c>
      <c r="I367" s="24" t="s">
        <v>104</v>
      </c>
    </row>
    <row r="368" spans="1:9" x14ac:dyDescent="0.3">
      <c r="A368" s="19" t="s">
        <v>165</v>
      </c>
      <c r="B368" s="19" t="s">
        <v>168</v>
      </c>
      <c r="C368" s="22">
        <v>0</v>
      </c>
      <c r="D368" s="20">
        <v>9.9</v>
      </c>
      <c r="E368" s="21">
        <v>19</v>
      </c>
      <c r="F368" s="19">
        <v>4</v>
      </c>
      <c r="H368" s="23" t="s">
        <v>33</v>
      </c>
      <c r="I368" s="24" t="s">
        <v>58</v>
      </c>
    </row>
    <row r="369" spans="1:9" x14ac:dyDescent="0.3">
      <c r="A369" s="19" t="s">
        <v>165</v>
      </c>
      <c r="B369" s="19" t="s">
        <v>169</v>
      </c>
      <c r="C369" s="22">
        <v>0</v>
      </c>
      <c r="D369" s="20">
        <v>12.9</v>
      </c>
      <c r="E369" s="21">
        <v>29.7</v>
      </c>
      <c r="F369" s="19">
        <v>3</v>
      </c>
      <c r="H369" s="23" t="s">
        <v>33</v>
      </c>
      <c r="I369" s="24" t="s">
        <v>34</v>
      </c>
    </row>
    <row r="370" spans="1:9" x14ac:dyDescent="0.3">
      <c r="A370" s="19" t="s">
        <v>165</v>
      </c>
      <c r="B370" s="19" t="s">
        <v>169</v>
      </c>
      <c r="C370" s="22">
        <v>0</v>
      </c>
      <c r="D370" s="20">
        <v>14.9</v>
      </c>
      <c r="E370" s="21">
        <v>20.7</v>
      </c>
      <c r="F370" s="19">
        <v>1</v>
      </c>
      <c r="H370" s="23" t="s">
        <v>33</v>
      </c>
      <c r="I370" s="24" t="s">
        <v>34</v>
      </c>
    </row>
    <row r="371" spans="1:9" x14ac:dyDescent="0.3">
      <c r="A371" s="19" t="s">
        <v>165</v>
      </c>
      <c r="B371" s="19" t="s">
        <v>170</v>
      </c>
      <c r="C371" s="22">
        <v>0</v>
      </c>
      <c r="D371" s="20">
        <v>14.6</v>
      </c>
      <c r="E371" s="21">
        <v>21.4</v>
      </c>
      <c r="F371" s="19">
        <v>1</v>
      </c>
      <c r="H371" s="23" t="s">
        <v>33</v>
      </c>
      <c r="I371" s="24" t="s">
        <v>34</v>
      </c>
    </row>
    <row r="372" spans="1:9" x14ac:dyDescent="0.3">
      <c r="A372" s="19" t="s">
        <v>171</v>
      </c>
      <c r="B372" s="19" t="s">
        <v>172</v>
      </c>
      <c r="C372" s="22">
        <v>0</v>
      </c>
      <c r="D372" s="20">
        <v>9.9</v>
      </c>
      <c r="E372" s="21">
        <v>56.9</v>
      </c>
      <c r="F372" s="19">
        <v>7</v>
      </c>
      <c r="H372" s="23" t="s">
        <v>33</v>
      </c>
      <c r="I372" s="24" t="s">
        <v>34</v>
      </c>
    </row>
    <row r="373" spans="1:9" x14ac:dyDescent="0.3">
      <c r="A373" s="19" t="s">
        <v>173</v>
      </c>
      <c r="B373" s="19" t="s">
        <v>174</v>
      </c>
      <c r="C373" s="22">
        <v>0</v>
      </c>
      <c r="D373" s="20">
        <v>8.9</v>
      </c>
      <c r="E373" s="21">
        <v>103.9</v>
      </c>
      <c r="F373" s="19">
        <v>8</v>
      </c>
      <c r="H373" s="23" t="s">
        <v>33</v>
      </c>
      <c r="I373" s="24" t="s">
        <v>37</v>
      </c>
    </row>
    <row r="374" spans="1:9" x14ac:dyDescent="0.3">
      <c r="A374" s="19" t="s">
        <v>173</v>
      </c>
      <c r="B374" s="19" t="s">
        <v>174</v>
      </c>
      <c r="C374" s="22">
        <v>0</v>
      </c>
      <c r="D374" s="20">
        <v>13.9</v>
      </c>
      <c r="E374" s="21">
        <v>61.1</v>
      </c>
      <c r="F374" s="19">
        <v>7</v>
      </c>
      <c r="H374" s="23" t="s">
        <v>33</v>
      </c>
      <c r="I374" s="24" t="s">
        <v>37</v>
      </c>
    </row>
    <row r="375" spans="1:9" x14ac:dyDescent="0.3">
      <c r="A375" s="19" t="s">
        <v>173</v>
      </c>
      <c r="B375" s="19" t="s">
        <v>175</v>
      </c>
      <c r="C375" s="22">
        <v>0</v>
      </c>
      <c r="D375" s="20">
        <v>24.9</v>
      </c>
      <c r="E375" s="21">
        <v>30.7</v>
      </c>
      <c r="F375" s="19">
        <v>4</v>
      </c>
      <c r="H375" s="23" t="s">
        <v>33</v>
      </c>
      <c r="I375" s="24" t="s">
        <v>37</v>
      </c>
    </row>
    <row r="376" spans="1:9" x14ac:dyDescent="0.3">
      <c r="A376" s="19" t="s">
        <v>173</v>
      </c>
      <c r="B376" s="19" t="s">
        <v>175</v>
      </c>
      <c r="C376" s="22">
        <v>0</v>
      </c>
      <c r="D376" s="20">
        <v>26.5</v>
      </c>
      <c r="E376" s="21">
        <v>23.7</v>
      </c>
      <c r="F376" s="19">
        <v>4</v>
      </c>
      <c r="H376" s="23" t="s">
        <v>33</v>
      </c>
      <c r="I376" s="24" t="s">
        <v>37</v>
      </c>
    </row>
    <row r="377" spans="1:9" x14ac:dyDescent="0.3">
      <c r="A377" s="19" t="s">
        <v>173</v>
      </c>
      <c r="B377" s="19" t="s">
        <v>175</v>
      </c>
      <c r="C377" s="22">
        <v>0</v>
      </c>
      <c r="D377" s="20">
        <v>26.4</v>
      </c>
      <c r="E377" s="21">
        <v>37.1</v>
      </c>
      <c r="F377" s="19">
        <v>4</v>
      </c>
      <c r="H377" s="23" t="s">
        <v>33</v>
      </c>
      <c r="I377" s="24" t="s">
        <v>37</v>
      </c>
    </row>
    <row r="378" spans="1:9" x14ac:dyDescent="0.3">
      <c r="A378" s="19" t="s">
        <v>173</v>
      </c>
      <c r="B378" s="19" t="s">
        <v>175</v>
      </c>
      <c r="C378" s="22">
        <v>0</v>
      </c>
      <c r="D378" s="20">
        <v>21.9</v>
      </c>
      <c r="E378" s="21">
        <v>39.299999999999997</v>
      </c>
      <c r="F378" s="19">
        <v>4</v>
      </c>
      <c r="H378" s="23" t="s">
        <v>33</v>
      </c>
      <c r="I378" s="24" t="s">
        <v>37</v>
      </c>
    </row>
    <row r="379" spans="1:9" x14ac:dyDescent="0.3">
      <c r="A379" s="19" t="s">
        <v>173</v>
      </c>
      <c r="B379" s="19" t="s">
        <v>175</v>
      </c>
      <c r="C379" s="22">
        <v>0</v>
      </c>
      <c r="D379" s="20">
        <v>27.4</v>
      </c>
      <c r="E379" s="21">
        <v>41.5</v>
      </c>
      <c r="F379" s="19">
        <v>4</v>
      </c>
      <c r="H379" s="23" t="s">
        <v>33</v>
      </c>
      <c r="I379" s="24" t="s">
        <v>37</v>
      </c>
    </row>
    <row r="380" spans="1:9" x14ac:dyDescent="0.3">
      <c r="A380" s="19" t="s">
        <v>173</v>
      </c>
      <c r="B380" s="19" t="s">
        <v>175</v>
      </c>
      <c r="C380" s="22">
        <v>0</v>
      </c>
      <c r="D380" s="20">
        <v>28.4</v>
      </c>
      <c r="E380" s="21">
        <v>33.299999999999997</v>
      </c>
      <c r="F380" s="19">
        <v>3</v>
      </c>
      <c r="H380" s="23" t="s">
        <v>33</v>
      </c>
      <c r="I380" s="24" t="s">
        <v>37</v>
      </c>
    </row>
    <row r="381" spans="1:9" x14ac:dyDescent="0.3">
      <c r="A381" s="19" t="s">
        <v>173</v>
      </c>
      <c r="B381" s="19" t="s">
        <v>175</v>
      </c>
      <c r="C381" s="22">
        <v>0</v>
      </c>
      <c r="D381" s="20">
        <v>28.6</v>
      </c>
      <c r="E381" s="21">
        <v>35.9</v>
      </c>
      <c r="F381" s="19">
        <v>3</v>
      </c>
      <c r="H381" s="23" t="s">
        <v>33</v>
      </c>
      <c r="I381" s="24" t="s">
        <v>37</v>
      </c>
    </row>
    <row r="382" spans="1:9" x14ac:dyDescent="0.3">
      <c r="A382" s="19" t="s">
        <v>173</v>
      </c>
      <c r="B382" s="19" t="s">
        <v>176</v>
      </c>
      <c r="C382" s="22">
        <v>0</v>
      </c>
      <c r="D382" s="20">
        <v>19.899999999999999</v>
      </c>
      <c r="E382" s="21">
        <v>31.1</v>
      </c>
      <c r="F382" s="19">
        <v>4</v>
      </c>
      <c r="H382" s="23" t="s">
        <v>33</v>
      </c>
      <c r="I382" s="24" t="s">
        <v>37</v>
      </c>
    </row>
    <row r="383" spans="1:9" x14ac:dyDescent="0.3">
      <c r="A383" s="19" t="s">
        <v>173</v>
      </c>
      <c r="B383" s="19" t="s">
        <v>177</v>
      </c>
      <c r="C383" s="22">
        <v>0</v>
      </c>
      <c r="D383" s="20">
        <v>28.9</v>
      </c>
      <c r="E383" s="21">
        <v>25.4</v>
      </c>
      <c r="F383" s="19">
        <v>3</v>
      </c>
      <c r="H383" s="23" t="s">
        <v>33</v>
      </c>
      <c r="I383" s="24" t="s">
        <v>37</v>
      </c>
    </row>
    <row r="384" spans="1:9" x14ac:dyDescent="0.3">
      <c r="A384" s="19" t="s">
        <v>173</v>
      </c>
      <c r="B384" s="19" t="s">
        <v>177</v>
      </c>
      <c r="C384" s="22">
        <v>0</v>
      </c>
      <c r="D384" s="20">
        <v>26.9</v>
      </c>
      <c r="E384" s="21">
        <v>30.3</v>
      </c>
      <c r="F384" s="19">
        <v>3</v>
      </c>
      <c r="H384" s="23" t="s">
        <v>33</v>
      </c>
      <c r="I384" s="24" t="s">
        <v>37</v>
      </c>
    </row>
    <row r="385" spans="1:9" x14ac:dyDescent="0.3">
      <c r="A385" s="19" t="s">
        <v>173</v>
      </c>
      <c r="B385" s="19" t="s">
        <v>178</v>
      </c>
      <c r="C385" s="22">
        <v>0</v>
      </c>
      <c r="D385" s="20">
        <v>17.899999999999999</v>
      </c>
      <c r="E385" s="21">
        <v>27.2</v>
      </c>
      <c r="F385" s="19">
        <v>8</v>
      </c>
      <c r="H385" s="23" t="s">
        <v>33</v>
      </c>
      <c r="I385" s="24" t="s">
        <v>34</v>
      </c>
    </row>
    <row r="386" spans="1:9" x14ac:dyDescent="0.3">
      <c r="A386" s="19" t="s">
        <v>173</v>
      </c>
      <c r="B386" s="19" t="s">
        <v>179</v>
      </c>
      <c r="C386" s="22">
        <v>0</v>
      </c>
      <c r="D386" s="20">
        <v>28.9</v>
      </c>
      <c r="E386" s="21">
        <v>31.8</v>
      </c>
      <c r="F386" s="19">
        <v>4</v>
      </c>
      <c r="H386" s="23" t="s">
        <v>33</v>
      </c>
      <c r="I386" s="24" t="s">
        <v>34</v>
      </c>
    </row>
    <row r="387" spans="1:9" x14ac:dyDescent="0.3">
      <c r="A387" s="19" t="s">
        <v>173</v>
      </c>
      <c r="B387" s="19" t="s">
        <v>179</v>
      </c>
      <c r="C387" s="22">
        <v>0</v>
      </c>
      <c r="D387" s="20">
        <v>30.5</v>
      </c>
      <c r="E387" s="21">
        <v>29.8</v>
      </c>
      <c r="F387" s="19">
        <v>3</v>
      </c>
      <c r="H387" s="23" t="s">
        <v>33</v>
      </c>
      <c r="I387" s="24" t="s">
        <v>34</v>
      </c>
    </row>
    <row r="388" spans="1:9" x14ac:dyDescent="0.3">
      <c r="A388" s="19" t="s">
        <v>173</v>
      </c>
      <c r="B388" s="19" t="s">
        <v>179</v>
      </c>
      <c r="C388" s="22">
        <v>0</v>
      </c>
      <c r="D388" s="20">
        <v>29.5</v>
      </c>
      <c r="E388" s="21">
        <v>38.6</v>
      </c>
      <c r="F388" s="19">
        <v>3</v>
      </c>
      <c r="H388" s="23" t="s">
        <v>33</v>
      </c>
      <c r="I388" s="24" t="s">
        <v>34</v>
      </c>
    </row>
    <row r="389" spans="1:9" x14ac:dyDescent="0.3">
      <c r="A389" s="19" t="s">
        <v>173</v>
      </c>
      <c r="B389" s="19" t="s">
        <v>180</v>
      </c>
      <c r="C389" s="22">
        <v>0</v>
      </c>
      <c r="D389" s="20">
        <v>33.9</v>
      </c>
      <c r="E389" s="21">
        <v>10.1</v>
      </c>
      <c r="F389" s="19">
        <v>2</v>
      </c>
      <c r="H389" s="23" t="s">
        <v>33</v>
      </c>
      <c r="I389" s="24" t="s">
        <v>34</v>
      </c>
    </row>
    <row r="390" spans="1:9" x14ac:dyDescent="0.3">
      <c r="A390" s="19" t="s">
        <v>173</v>
      </c>
      <c r="B390" s="19" t="s">
        <v>181</v>
      </c>
      <c r="C390" s="22">
        <v>0</v>
      </c>
      <c r="D390" s="20">
        <v>29.9</v>
      </c>
      <c r="E390" s="21">
        <v>27.7</v>
      </c>
      <c r="F390" s="19">
        <v>3</v>
      </c>
      <c r="H390" s="23" t="s">
        <v>33</v>
      </c>
      <c r="I390" s="24" t="s">
        <v>34</v>
      </c>
    </row>
    <row r="391" spans="1:9" x14ac:dyDescent="0.3">
      <c r="A391" s="19" t="s">
        <v>173</v>
      </c>
      <c r="B391" s="19" t="s">
        <v>181</v>
      </c>
      <c r="C391" s="22">
        <v>0</v>
      </c>
      <c r="D391" s="20">
        <v>36.9</v>
      </c>
      <c r="E391" s="21">
        <v>33.799999999999997</v>
      </c>
      <c r="F391" s="19">
        <v>3</v>
      </c>
      <c r="H391" s="23" t="s">
        <v>33</v>
      </c>
      <c r="I391" s="24" t="s">
        <v>34</v>
      </c>
    </row>
    <row r="392" spans="1:9" x14ac:dyDescent="0.3">
      <c r="A392" s="19" t="s">
        <v>173</v>
      </c>
      <c r="B392" s="19" t="s">
        <v>181</v>
      </c>
      <c r="C392" s="22">
        <v>0</v>
      </c>
      <c r="D392" s="20">
        <v>35.9</v>
      </c>
      <c r="E392" s="21">
        <v>35.299999999999997</v>
      </c>
      <c r="F392" s="19">
        <v>3</v>
      </c>
      <c r="H392" s="23" t="s">
        <v>33</v>
      </c>
      <c r="I392" s="24" t="s">
        <v>34</v>
      </c>
    </row>
    <row r="393" spans="1:9" x14ac:dyDescent="0.3">
      <c r="A393" s="19" t="s">
        <v>182</v>
      </c>
      <c r="B393" s="19" t="s">
        <v>183</v>
      </c>
      <c r="C393" s="22">
        <v>1</v>
      </c>
      <c r="D393" s="20">
        <v>14.9</v>
      </c>
      <c r="E393" s="21">
        <v>42.5</v>
      </c>
      <c r="F393" s="19">
        <v>4</v>
      </c>
      <c r="H393" s="23" t="s">
        <v>50</v>
      </c>
      <c r="I393" s="24" t="s">
        <v>37</v>
      </c>
    </row>
    <row r="394" spans="1:9" x14ac:dyDescent="0.3">
      <c r="A394" s="19" t="s">
        <v>182</v>
      </c>
      <c r="B394" s="19" t="s">
        <v>184</v>
      </c>
      <c r="C394" s="22">
        <v>1</v>
      </c>
      <c r="D394" s="20">
        <v>19</v>
      </c>
      <c r="E394" s="21">
        <v>80.5</v>
      </c>
      <c r="F394" s="19">
        <v>5</v>
      </c>
      <c r="H394" s="23" t="s">
        <v>50</v>
      </c>
      <c r="I394" s="24" t="s">
        <v>34</v>
      </c>
    </row>
    <row r="395" spans="1:9" x14ac:dyDescent="0.3">
      <c r="A395" s="19" t="s">
        <v>185</v>
      </c>
      <c r="B395" s="19" t="s">
        <v>186</v>
      </c>
      <c r="C395" s="22">
        <v>0</v>
      </c>
      <c r="D395" s="20">
        <v>14.9</v>
      </c>
      <c r="E395" s="21">
        <v>33.200000000000003</v>
      </c>
      <c r="F395" s="19">
        <v>4</v>
      </c>
      <c r="H395" s="23" t="s">
        <v>33</v>
      </c>
      <c r="I395" s="24" t="s">
        <v>37</v>
      </c>
    </row>
    <row r="396" spans="1:9" x14ac:dyDescent="0.3">
      <c r="A396" s="19" t="s">
        <v>185</v>
      </c>
      <c r="B396" s="19" t="s">
        <v>187</v>
      </c>
      <c r="C396" s="22">
        <v>0</v>
      </c>
      <c r="D396" s="20">
        <v>5.4</v>
      </c>
      <c r="E396" s="21">
        <v>125.7</v>
      </c>
      <c r="F396" s="19">
        <v>9</v>
      </c>
      <c r="H396" s="23" t="s">
        <v>33</v>
      </c>
      <c r="I396" s="24" t="s">
        <v>70</v>
      </c>
    </row>
    <row r="397" spans="1:9" x14ac:dyDescent="0.3">
      <c r="A397" s="19" t="s">
        <v>185</v>
      </c>
      <c r="B397" s="19" t="s">
        <v>188</v>
      </c>
      <c r="C397" s="22">
        <v>0</v>
      </c>
      <c r="D397" s="20">
        <v>23</v>
      </c>
      <c r="E397" s="21">
        <v>23</v>
      </c>
      <c r="F397" s="19">
        <v>2</v>
      </c>
      <c r="H397" s="23" t="s">
        <v>33</v>
      </c>
      <c r="I397" s="24" t="s">
        <v>34</v>
      </c>
    </row>
    <row r="398" spans="1:9" x14ac:dyDescent="0.3">
      <c r="A398" s="19" t="s">
        <v>185</v>
      </c>
      <c r="B398" s="19" t="s">
        <v>188</v>
      </c>
      <c r="C398" s="22">
        <v>0</v>
      </c>
      <c r="D398" s="20">
        <v>21.7</v>
      </c>
      <c r="E398" s="21">
        <v>37.5</v>
      </c>
      <c r="F398" s="19">
        <v>2</v>
      </c>
      <c r="H398" s="23" t="s">
        <v>33</v>
      </c>
      <c r="I398" s="24" t="s">
        <v>34</v>
      </c>
    </row>
    <row r="399" spans="1:9" x14ac:dyDescent="0.3">
      <c r="A399" s="19" t="s">
        <v>185</v>
      </c>
      <c r="B399" s="19" t="s">
        <v>188</v>
      </c>
      <c r="C399" s="22">
        <v>0</v>
      </c>
      <c r="D399" s="20">
        <v>16.899999999999999</v>
      </c>
      <c r="E399" s="21">
        <v>28.2</v>
      </c>
      <c r="F399" s="19">
        <v>2</v>
      </c>
      <c r="H399" s="23" t="s">
        <v>33</v>
      </c>
      <c r="I399" s="24" t="s">
        <v>34</v>
      </c>
    </row>
    <row r="400" spans="1:9" x14ac:dyDescent="0.3">
      <c r="A400" s="19" t="s">
        <v>185</v>
      </c>
      <c r="B400" s="19" t="s">
        <v>189</v>
      </c>
      <c r="C400" s="22">
        <v>0</v>
      </c>
      <c r="D400" s="20">
        <v>11.9</v>
      </c>
      <c r="E400" s="21">
        <v>37</v>
      </c>
      <c r="F400" s="19">
        <v>4</v>
      </c>
      <c r="H400" s="23" t="s">
        <v>33</v>
      </c>
      <c r="I400" s="24" t="s">
        <v>37</v>
      </c>
    </row>
    <row r="401" spans="1:9" x14ac:dyDescent="0.3">
      <c r="A401" s="19" t="s">
        <v>185</v>
      </c>
      <c r="B401" s="19" t="s">
        <v>190</v>
      </c>
      <c r="C401" s="22">
        <v>0</v>
      </c>
      <c r="D401" s="20">
        <v>14.6</v>
      </c>
      <c r="E401" s="21">
        <v>11.8</v>
      </c>
      <c r="F401" s="19">
        <v>1</v>
      </c>
      <c r="H401" s="23" t="s">
        <v>33</v>
      </c>
      <c r="I401" s="24" t="s">
        <v>37</v>
      </c>
    </row>
    <row r="402" spans="1:9" x14ac:dyDescent="0.3">
      <c r="A402" s="19" t="s">
        <v>185</v>
      </c>
      <c r="B402" s="19" t="s">
        <v>190</v>
      </c>
      <c r="C402" s="22">
        <v>0</v>
      </c>
      <c r="D402" s="20">
        <v>14.9</v>
      </c>
      <c r="E402" s="21">
        <v>21.3</v>
      </c>
      <c r="F402" s="19">
        <v>2</v>
      </c>
      <c r="H402" s="23" t="s">
        <v>33</v>
      </c>
      <c r="I402" s="24" t="s">
        <v>37</v>
      </c>
    </row>
    <row r="403" spans="1:9" x14ac:dyDescent="0.3">
      <c r="A403" s="19" t="s">
        <v>185</v>
      </c>
      <c r="B403" s="19" t="s">
        <v>189</v>
      </c>
      <c r="C403" s="22">
        <v>0</v>
      </c>
      <c r="D403" s="20">
        <v>12.9</v>
      </c>
      <c r="E403" s="21">
        <v>34.4</v>
      </c>
      <c r="F403" s="19">
        <v>2</v>
      </c>
      <c r="H403" s="23" t="s">
        <v>33</v>
      </c>
      <c r="I403" s="24" t="s">
        <v>37</v>
      </c>
    </row>
    <row r="404" spans="1:9" x14ac:dyDescent="0.3">
      <c r="A404" s="19" t="s">
        <v>185</v>
      </c>
      <c r="B404" s="19" t="s">
        <v>190</v>
      </c>
      <c r="C404" s="22">
        <v>0</v>
      </c>
      <c r="D404" s="20">
        <v>13.9</v>
      </c>
      <c r="E404" s="21">
        <v>18.8</v>
      </c>
      <c r="F404" s="19">
        <v>1</v>
      </c>
      <c r="H404" s="23" t="s">
        <v>33</v>
      </c>
      <c r="I404" s="24" t="s">
        <v>37</v>
      </c>
    </row>
    <row r="405" spans="1:9" x14ac:dyDescent="0.3">
      <c r="A405" s="19" t="s">
        <v>185</v>
      </c>
      <c r="B405" s="19" t="s">
        <v>191</v>
      </c>
      <c r="C405" s="22">
        <v>0</v>
      </c>
      <c r="D405" s="20">
        <v>16.100000000000001</v>
      </c>
      <c r="E405" s="21">
        <v>43.5</v>
      </c>
      <c r="F405" s="19">
        <v>1</v>
      </c>
      <c r="H405" s="23" t="s">
        <v>33</v>
      </c>
      <c r="I405" s="24" t="s">
        <v>37</v>
      </c>
    </row>
    <row r="406" spans="1:9" x14ac:dyDescent="0.3">
      <c r="A406" s="19" t="s">
        <v>185</v>
      </c>
      <c r="B406" s="19" t="s">
        <v>192</v>
      </c>
      <c r="C406" s="22">
        <v>0</v>
      </c>
      <c r="D406" s="20">
        <v>13.9</v>
      </c>
      <c r="E406" s="21">
        <v>38.4</v>
      </c>
      <c r="F406" s="19">
        <v>2</v>
      </c>
      <c r="H406" s="23" t="s">
        <v>33</v>
      </c>
      <c r="I406" s="24" t="s">
        <v>37</v>
      </c>
    </row>
    <row r="407" spans="1:9" x14ac:dyDescent="0.3">
      <c r="A407" s="19" t="s">
        <v>185</v>
      </c>
      <c r="B407" s="19" t="s">
        <v>192</v>
      </c>
      <c r="C407" s="22">
        <v>0</v>
      </c>
      <c r="D407" s="20">
        <v>12.8</v>
      </c>
      <c r="E407" s="21">
        <v>42.4</v>
      </c>
      <c r="F407" s="19">
        <v>2</v>
      </c>
      <c r="H407" s="23" t="s">
        <v>33</v>
      </c>
      <c r="I407" s="24" t="s">
        <v>37</v>
      </c>
    </row>
    <row r="408" spans="1:9" x14ac:dyDescent="0.3">
      <c r="A408" s="19" t="s">
        <v>185</v>
      </c>
      <c r="B408" s="19" t="s">
        <v>192</v>
      </c>
      <c r="C408" s="22">
        <v>0</v>
      </c>
      <c r="D408" s="20">
        <v>13.9</v>
      </c>
      <c r="E408" s="21">
        <v>42.8</v>
      </c>
      <c r="F408" s="19">
        <v>2</v>
      </c>
      <c r="H408" s="23" t="s">
        <v>33</v>
      </c>
      <c r="I408" s="24" t="s">
        <v>37</v>
      </c>
    </row>
    <row r="409" spans="1:9" x14ac:dyDescent="0.3">
      <c r="A409" s="19" t="s">
        <v>185</v>
      </c>
      <c r="B409" s="19" t="s">
        <v>192</v>
      </c>
      <c r="C409" s="22">
        <v>0</v>
      </c>
      <c r="D409" s="20">
        <v>9</v>
      </c>
      <c r="E409" s="21">
        <v>70.2</v>
      </c>
      <c r="F409" s="19">
        <v>6</v>
      </c>
      <c r="H409" s="23" t="s">
        <v>33</v>
      </c>
      <c r="I409" s="24" t="s">
        <v>37</v>
      </c>
    </row>
    <row r="410" spans="1:9" x14ac:dyDescent="0.3">
      <c r="A410" s="19" t="s">
        <v>185</v>
      </c>
      <c r="B410" s="19" t="s">
        <v>192</v>
      </c>
      <c r="C410" s="22">
        <v>0</v>
      </c>
      <c r="D410" s="20">
        <v>13.9</v>
      </c>
      <c r="E410" s="21">
        <v>14.7</v>
      </c>
      <c r="F410" s="19">
        <v>1</v>
      </c>
      <c r="H410" s="23" t="s">
        <v>33</v>
      </c>
      <c r="I410" s="24" t="s">
        <v>37</v>
      </c>
    </row>
    <row r="411" spans="1:9" x14ac:dyDescent="0.3">
      <c r="A411" s="19" t="s">
        <v>185</v>
      </c>
      <c r="B411" s="19" t="s">
        <v>192</v>
      </c>
      <c r="C411" s="22">
        <v>0</v>
      </c>
      <c r="D411" s="20">
        <v>13.9</v>
      </c>
      <c r="E411" s="21">
        <v>26.1</v>
      </c>
      <c r="F411" s="19">
        <v>3</v>
      </c>
      <c r="H411" s="23" t="s">
        <v>33</v>
      </c>
      <c r="I411" s="24" t="s">
        <v>37</v>
      </c>
    </row>
    <row r="412" spans="1:9" x14ac:dyDescent="0.3">
      <c r="A412" s="19" t="s">
        <v>185</v>
      </c>
      <c r="B412" s="19" t="s">
        <v>192</v>
      </c>
      <c r="C412" s="22">
        <v>0</v>
      </c>
      <c r="D412" s="20">
        <v>14</v>
      </c>
      <c r="E412" s="21">
        <v>46</v>
      </c>
      <c r="F412" s="19">
        <v>3</v>
      </c>
      <c r="H412" s="23" t="s">
        <v>33</v>
      </c>
      <c r="I412" s="24" t="s">
        <v>37</v>
      </c>
    </row>
    <row r="413" spans="1:9" x14ac:dyDescent="0.3">
      <c r="A413" s="19" t="s">
        <v>185</v>
      </c>
      <c r="B413" s="19" t="s">
        <v>192</v>
      </c>
      <c r="C413" s="22">
        <v>0</v>
      </c>
      <c r="D413" s="20">
        <v>12.9</v>
      </c>
      <c r="E413" s="21">
        <v>11.6</v>
      </c>
      <c r="F413" s="19">
        <v>2</v>
      </c>
      <c r="H413" s="23" t="s">
        <v>33</v>
      </c>
      <c r="I413" s="24" t="s">
        <v>37</v>
      </c>
    </row>
    <row r="414" spans="1:9" x14ac:dyDescent="0.3">
      <c r="A414" s="19" t="s">
        <v>185</v>
      </c>
      <c r="B414" s="19" t="s">
        <v>192</v>
      </c>
      <c r="C414" s="22">
        <v>0</v>
      </c>
      <c r="D414" s="20">
        <v>15.9</v>
      </c>
      <c r="E414" s="21">
        <v>14.6</v>
      </c>
      <c r="F414" s="19">
        <v>1</v>
      </c>
      <c r="H414" s="23" t="s">
        <v>33</v>
      </c>
      <c r="I414" s="24" t="s">
        <v>37</v>
      </c>
    </row>
    <row r="415" spans="1:9" x14ac:dyDescent="0.3">
      <c r="A415" s="19" t="s">
        <v>185</v>
      </c>
      <c r="B415" s="19" t="s">
        <v>192</v>
      </c>
      <c r="C415" s="22">
        <v>0</v>
      </c>
      <c r="D415" s="20">
        <v>14.9</v>
      </c>
      <c r="E415" s="21">
        <v>15.6</v>
      </c>
      <c r="F415" s="19">
        <v>1</v>
      </c>
      <c r="H415" s="23" t="s">
        <v>33</v>
      </c>
      <c r="I415" s="24" t="s">
        <v>37</v>
      </c>
    </row>
    <row r="416" spans="1:9" x14ac:dyDescent="0.3">
      <c r="A416" s="19" t="s">
        <v>185</v>
      </c>
      <c r="B416" s="19" t="s">
        <v>192</v>
      </c>
      <c r="C416" s="22">
        <v>0</v>
      </c>
      <c r="D416" s="20">
        <v>13.9</v>
      </c>
      <c r="E416" s="21">
        <v>48.7</v>
      </c>
      <c r="F416" s="19">
        <v>6</v>
      </c>
      <c r="H416" s="23" t="s">
        <v>33</v>
      </c>
      <c r="I416" s="24" t="s">
        <v>37</v>
      </c>
    </row>
    <row r="417" spans="1:9" x14ac:dyDescent="0.3">
      <c r="A417" s="19" t="s">
        <v>185</v>
      </c>
      <c r="B417" s="19" t="s">
        <v>192</v>
      </c>
      <c r="C417" s="22">
        <v>0</v>
      </c>
      <c r="D417" s="20">
        <v>12.9</v>
      </c>
      <c r="E417" s="21">
        <v>46.4</v>
      </c>
      <c r="F417" s="19">
        <v>5</v>
      </c>
      <c r="H417" s="23" t="s">
        <v>33</v>
      </c>
      <c r="I417" s="24" t="s">
        <v>37</v>
      </c>
    </row>
    <row r="418" spans="1:9" x14ac:dyDescent="0.3">
      <c r="A418" s="19" t="s">
        <v>185</v>
      </c>
      <c r="B418" s="19" t="s">
        <v>192</v>
      </c>
      <c r="C418" s="22">
        <v>0</v>
      </c>
      <c r="D418" s="20">
        <v>10.9</v>
      </c>
      <c r="E418" s="21">
        <v>50.2</v>
      </c>
      <c r="F418" s="19">
        <v>5</v>
      </c>
      <c r="H418" s="23" t="s">
        <v>33</v>
      </c>
      <c r="I418" s="24" t="s">
        <v>37</v>
      </c>
    </row>
    <row r="419" spans="1:9" x14ac:dyDescent="0.3">
      <c r="A419" s="19" t="s">
        <v>185</v>
      </c>
      <c r="B419" s="19" t="s">
        <v>192</v>
      </c>
      <c r="C419" s="22">
        <v>0</v>
      </c>
      <c r="D419" s="20">
        <v>13.9</v>
      </c>
      <c r="E419" s="21">
        <v>43.7</v>
      </c>
      <c r="F419" s="19">
        <v>4</v>
      </c>
      <c r="H419" s="23" t="s">
        <v>33</v>
      </c>
      <c r="I419" s="24" t="s">
        <v>37</v>
      </c>
    </row>
    <row r="420" spans="1:9" x14ac:dyDescent="0.3">
      <c r="A420" s="19" t="s">
        <v>185</v>
      </c>
      <c r="B420" s="19" t="s">
        <v>192</v>
      </c>
      <c r="C420" s="22">
        <v>0</v>
      </c>
      <c r="D420" s="20">
        <v>12.9</v>
      </c>
      <c r="E420" s="21">
        <v>28.5</v>
      </c>
      <c r="F420" s="19">
        <v>4</v>
      </c>
      <c r="H420" s="23" t="s">
        <v>33</v>
      </c>
      <c r="I420" s="24" t="s">
        <v>37</v>
      </c>
    </row>
    <row r="421" spans="1:9" x14ac:dyDescent="0.3">
      <c r="A421" s="19" t="s">
        <v>185</v>
      </c>
      <c r="B421" s="19" t="s">
        <v>192</v>
      </c>
      <c r="C421" s="22">
        <v>0</v>
      </c>
      <c r="D421" s="20">
        <v>15.9</v>
      </c>
      <c r="E421" s="21">
        <v>20.3</v>
      </c>
      <c r="F421" s="19">
        <v>3</v>
      </c>
      <c r="H421" s="23" t="s">
        <v>33</v>
      </c>
      <c r="I421" s="24" t="s">
        <v>37</v>
      </c>
    </row>
    <row r="422" spans="1:9" x14ac:dyDescent="0.3">
      <c r="A422" s="19" t="s">
        <v>185</v>
      </c>
      <c r="B422" s="19" t="s">
        <v>192</v>
      </c>
      <c r="C422" s="22">
        <v>0</v>
      </c>
      <c r="D422" s="20">
        <v>11.9</v>
      </c>
      <c r="E422" s="21">
        <v>36</v>
      </c>
      <c r="F422" s="19">
        <v>3</v>
      </c>
      <c r="H422" s="23" t="s">
        <v>33</v>
      </c>
      <c r="I422" s="24" t="s">
        <v>37</v>
      </c>
    </row>
    <row r="423" spans="1:9" x14ac:dyDescent="0.3">
      <c r="A423" s="19" t="s">
        <v>185</v>
      </c>
      <c r="B423" s="19" t="s">
        <v>192</v>
      </c>
      <c r="C423" s="22">
        <v>0</v>
      </c>
      <c r="D423" s="20">
        <v>14.9</v>
      </c>
      <c r="E423" s="21">
        <v>42.6</v>
      </c>
      <c r="F423" s="19">
        <v>3</v>
      </c>
      <c r="H423" s="23" t="s">
        <v>33</v>
      </c>
      <c r="I423" s="24" t="s">
        <v>37</v>
      </c>
    </row>
    <row r="424" spans="1:9" x14ac:dyDescent="0.3">
      <c r="A424" s="19" t="s">
        <v>185</v>
      </c>
      <c r="B424" s="19" t="s">
        <v>193</v>
      </c>
      <c r="C424" s="22">
        <v>0</v>
      </c>
      <c r="D424" s="20">
        <v>16.899999999999999</v>
      </c>
      <c r="E424" s="21">
        <v>28.4</v>
      </c>
      <c r="F424" s="19">
        <v>3</v>
      </c>
      <c r="H424" s="23" t="s">
        <v>33</v>
      </c>
      <c r="I424" s="24" t="s">
        <v>37</v>
      </c>
    </row>
    <row r="425" spans="1:9" x14ac:dyDescent="0.3">
      <c r="A425" s="19" t="s">
        <v>185</v>
      </c>
      <c r="B425" s="19" t="s">
        <v>194</v>
      </c>
      <c r="C425" s="22">
        <v>0</v>
      </c>
      <c r="D425" s="20">
        <v>16.899999999999999</v>
      </c>
      <c r="E425" s="21">
        <v>20.9</v>
      </c>
      <c r="F425" s="19">
        <v>3</v>
      </c>
      <c r="H425" s="23" t="s">
        <v>33</v>
      </c>
      <c r="I425" s="24" t="s">
        <v>138</v>
      </c>
    </row>
    <row r="426" spans="1:9" x14ac:dyDescent="0.3">
      <c r="A426" s="19" t="s">
        <v>185</v>
      </c>
      <c r="B426" s="19" t="s">
        <v>194</v>
      </c>
      <c r="C426" s="22">
        <v>0</v>
      </c>
      <c r="D426" s="20">
        <v>10.9</v>
      </c>
      <c r="E426" s="21">
        <v>51.5</v>
      </c>
      <c r="F426" s="19">
        <v>5</v>
      </c>
      <c r="H426" s="23" t="s">
        <v>33</v>
      </c>
      <c r="I426" s="24" t="s">
        <v>138</v>
      </c>
    </row>
    <row r="427" spans="1:9" x14ac:dyDescent="0.3">
      <c r="A427" s="19" t="s">
        <v>185</v>
      </c>
      <c r="B427" s="19" t="s">
        <v>194</v>
      </c>
      <c r="C427" s="22">
        <v>0</v>
      </c>
      <c r="D427" s="20">
        <v>18.5</v>
      </c>
      <c r="E427" s="21">
        <v>13.1</v>
      </c>
      <c r="F427" s="19">
        <v>3</v>
      </c>
      <c r="H427" s="23" t="s">
        <v>33</v>
      </c>
      <c r="I427" s="24" t="s">
        <v>138</v>
      </c>
    </row>
    <row r="428" spans="1:9" x14ac:dyDescent="0.3">
      <c r="A428" s="19" t="s">
        <v>185</v>
      </c>
      <c r="B428" s="19" t="s">
        <v>194</v>
      </c>
      <c r="C428" s="22">
        <v>0</v>
      </c>
      <c r="D428" s="20">
        <v>13.9</v>
      </c>
      <c r="E428" s="21">
        <v>26.1</v>
      </c>
      <c r="F428" s="19">
        <v>3</v>
      </c>
      <c r="H428" s="23" t="s">
        <v>33</v>
      </c>
      <c r="I428" s="24" t="s">
        <v>138</v>
      </c>
    </row>
    <row r="429" spans="1:9" x14ac:dyDescent="0.3">
      <c r="A429" s="19" t="s">
        <v>185</v>
      </c>
      <c r="B429" s="19" t="s">
        <v>195</v>
      </c>
      <c r="C429" s="22">
        <v>0</v>
      </c>
      <c r="D429" s="20">
        <v>11.9</v>
      </c>
      <c r="E429" s="21">
        <v>43.2</v>
      </c>
      <c r="F429" s="19">
        <v>5</v>
      </c>
      <c r="H429" s="23" t="s">
        <v>33</v>
      </c>
      <c r="I429" s="24" t="s">
        <v>58</v>
      </c>
    </row>
    <row r="430" spans="1:9" x14ac:dyDescent="0.3">
      <c r="A430" s="19" t="s">
        <v>185</v>
      </c>
      <c r="B430" s="19" t="s">
        <v>195</v>
      </c>
      <c r="C430" s="22">
        <v>0</v>
      </c>
      <c r="D430" s="20">
        <v>10.9</v>
      </c>
      <c r="E430" s="21">
        <v>30.3</v>
      </c>
      <c r="F430" s="19">
        <v>4</v>
      </c>
      <c r="H430" s="23" t="s">
        <v>33</v>
      </c>
      <c r="I430" s="24" t="s">
        <v>58</v>
      </c>
    </row>
    <row r="431" spans="1:9" x14ac:dyDescent="0.3">
      <c r="A431" s="19" t="s">
        <v>185</v>
      </c>
      <c r="B431" s="19" t="s">
        <v>195</v>
      </c>
      <c r="C431" s="22">
        <v>0</v>
      </c>
      <c r="D431" s="20">
        <v>12.8</v>
      </c>
      <c r="E431" s="21">
        <v>40.5</v>
      </c>
      <c r="F431" s="19">
        <v>3</v>
      </c>
      <c r="H431" s="23" t="s">
        <v>33</v>
      </c>
      <c r="I431" s="24" t="s">
        <v>58</v>
      </c>
    </row>
    <row r="432" spans="1:9" x14ac:dyDescent="0.3">
      <c r="A432" s="19" t="s">
        <v>185</v>
      </c>
      <c r="B432" s="19" t="s">
        <v>195</v>
      </c>
      <c r="C432" s="22">
        <v>0</v>
      </c>
      <c r="D432" s="20">
        <v>12.9</v>
      </c>
      <c r="E432" s="21">
        <v>52.4</v>
      </c>
      <c r="F432" s="19">
        <v>3</v>
      </c>
      <c r="H432" s="23" t="s">
        <v>33</v>
      </c>
      <c r="I432" s="24" t="s">
        <v>58</v>
      </c>
    </row>
    <row r="433" spans="1:9" x14ac:dyDescent="0.3">
      <c r="A433" s="19" t="s">
        <v>185</v>
      </c>
      <c r="B433" s="19" t="s">
        <v>196</v>
      </c>
      <c r="C433" s="22">
        <v>0</v>
      </c>
      <c r="D433" s="20">
        <v>14.5</v>
      </c>
      <c r="E433" s="21">
        <v>43.5</v>
      </c>
      <c r="F433" s="19">
        <v>5</v>
      </c>
      <c r="H433" s="23" t="s">
        <v>33</v>
      </c>
      <c r="I433" s="24" t="s">
        <v>47</v>
      </c>
    </row>
    <row r="434" spans="1:9" x14ac:dyDescent="0.3">
      <c r="A434" s="19" t="s">
        <v>185</v>
      </c>
      <c r="B434" s="19" t="s">
        <v>197</v>
      </c>
      <c r="C434" s="22">
        <v>0</v>
      </c>
      <c r="D434" s="20">
        <v>8.9</v>
      </c>
      <c r="E434" s="21">
        <v>95.8</v>
      </c>
      <c r="F434" s="19">
        <v>8</v>
      </c>
      <c r="H434" s="23" t="s">
        <v>33</v>
      </c>
      <c r="I434" s="24" t="s">
        <v>34</v>
      </c>
    </row>
    <row r="435" spans="1:9" x14ac:dyDescent="0.3">
      <c r="A435" s="19" t="s">
        <v>185</v>
      </c>
      <c r="B435" s="19" t="s">
        <v>197</v>
      </c>
      <c r="C435" s="22">
        <v>0</v>
      </c>
      <c r="D435" s="20">
        <v>13.9</v>
      </c>
      <c r="E435" s="21">
        <v>38.5</v>
      </c>
      <c r="F435" s="19">
        <v>4</v>
      </c>
      <c r="H435" s="23" t="s">
        <v>33</v>
      </c>
      <c r="I435" s="24" t="s">
        <v>34</v>
      </c>
    </row>
    <row r="436" spans="1:9" x14ac:dyDescent="0.3">
      <c r="A436" s="19" t="s">
        <v>185</v>
      </c>
      <c r="B436" s="19" t="s">
        <v>197</v>
      </c>
      <c r="C436" s="22">
        <v>0</v>
      </c>
      <c r="D436" s="20">
        <v>13.9</v>
      </c>
      <c r="E436" s="21">
        <v>48.5</v>
      </c>
      <c r="F436" s="19">
        <v>3</v>
      </c>
      <c r="H436" s="23" t="s">
        <v>33</v>
      </c>
      <c r="I436" s="24" t="s">
        <v>34</v>
      </c>
    </row>
    <row r="437" spans="1:9" x14ac:dyDescent="0.3">
      <c r="A437" s="19" t="s">
        <v>185</v>
      </c>
      <c r="B437" s="19" t="s">
        <v>197</v>
      </c>
      <c r="C437" s="22">
        <v>0</v>
      </c>
      <c r="D437" s="20">
        <v>15.9</v>
      </c>
      <c r="E437" s="21">
        <v>19</v>
      </c>
      <c r="F437" s="19">
        <v>1</v>
      </c>
      <c r="H437" s="23" t="s">
        <v>33</v>
      </c>
      <c r="I437" s="24" t="s">
        <v>34</v>
      </c>
    </row>
    <row r="438" spans="1:9" x14ac:dyDescent="0.3">
      <c r="A438" s="19" t="s">
        <v>198</v>
      </c>
      <c r="B438" s="19" t="s">
        <v>199</v>
      </c>
      <c r="C438" s="22">
        <v>0</v>
      </c>
      <c r="D438" s="20">
        <v>25.9</v>
      </c>
      <c r="E438" s="21">
        <v>22.2</v>
      </c>
      <c r="F438" s="19">
        <v>5</v>
      </c>
      <c r="H438" s="23" t="s">
        <v>33</v>
      </c>
      <c r="I438" s="24" t="s">
        <v>37</v>
      </c>
    </row>
    <row r="439" spans="1:9" x14ac:dyDescent="0.3">
      <c r="A439" s="19" t="s">
        <v>198</v>
      </c>
      <c r="B439" s="19" t="s">
        <v>199</v>
      </c>
      <c r="C439" s="22">
        <v>0</v>
      </c>
      <c r="D439" s="20">
        <v>20.9</v>
      </c>
      <c r="E439" s="21">
        <v>32.4</v>
      </c>
      <c r="F439" s="19">
        <v>4</v>
      </c>
      <c r="H439" s="23" t="s">
        <v>33</v>
      </c>
      <c r="I439" s="24" t="s">
        <v>37</v>
      </c>
    </row>
    <row r="440" spans="1:9" x14ac:dyDescent="0.3">
      <c r="A440" s="19" t="s">
        <v>198</v>
      </c>
      <c r="B440" s="19" t="s">
        <v>199</v>
      </c>
      <c r="C440" s="22">
        <v>0</v>
      </c>
      <c r="D440" s="20">
        <v>32.9</v>
      </c>
      <c r="E440" s="21">
        <v>9.1</v>
      </c>
      <c r="F440" s="19">
        <v>1</v>
      </c>
      <c r="H440" s="23" t="s">
        <v>33</v>
      </c>
      <c r="I440" s="24" t="s">
        <v>37</v>
      </c>
    </row>
    <row r="441" spans="1:9" x14ac:dyDescent="0.3">
      <c r="A441" s="19" t="s">
        <v>198</v>
      </c>
      <c r="B441" s="19" t="s">
        <v>199</v>
      </c>
      <c r="C441" s="22">
        <v>0</v>
      </c>
      <c r="D441" s="20">
        <v>30.9</v>
      </c>
      <c r="E441" s="21">
        <v>9.4</v>
      </c>
      <c r="F441" s="19">
        <v>1</v>
      </c>
      <c r="H441" s="23" t="s">
        <v>33</v>
      </c>
      <c r="I441" s="24" t="s">
        <v>37</v>
      </c>
    </row>
    <row r="442" spans="1:9" x14ac:dyDescent="0.3">
      <c r="A442" s="19" t="s">
        <v>198</v>
      </c>
      <c r="B442" s="19" t="s">
        <v>199</v>
      </c>
      <c r="C442" s="22">
        <v>0</v>
      </c>
      <c r="D442" s="20">
        <v>30.9</v>
      </c>
      <c r="E442" s="21">
        <v>10</v>
      </c>
      <c r="F442" s="19">
        <v>1</v>
      </c>
      <c r="H442" s="23" t="s">
        <v>33</v>
      </c>
      <c r="I442" s="24" t="s">
        <v>37</v>
      </c>
    </row>
    <row r="443" spans="1:9" x14ac:dyDescent="0.3">
      <c r="A443" s="19" t="s">
        <v>198</v>
      </c>
      <c r="B443" s="19" t="s">
        <v>199</v>
      </c>
      <c r="C443" s="22">
        <v>0</v>
      </c>
      <c r="D443" s="20">
        <v>14.9</v>
      </c>
      <c r="E443" s="21">
        <v>49.7</v>
      </c>
      <c r="F443" s="19">
        <v>6</v>
      </c>
      <c r="H443" s="23" t="s">
        <v>33</v>
      </c>
      <c r="I443" s="24" t="s">
        <v>37</v>
      </c>
    </row>
    <row r="444" spans="1:9" x14ac:dyDescent="0.3">
      <c r="A444" s="19" t="s">
        <v>198</v>
      </c>
      <c r="B444" s="19" t="s">
        <v>199</v>
      </c>
      <c r="C444" s="22">
        <v>0</v>
      </c>
      <c r="D444" s="20">
        <v>25.9</v>
      </c>
      <c r="E444" s="21">
        <v>25</v>
      </c>
      <c r="F444" s="19">
        <v>4</v>
      </c>
      <c r="H444" s="23" t="s">
        <v>33</v>
      </c>
      <c r="I444" s="24" t="s">
        <v>37</v>
      </c>
    </row>
    <row r="445" spans="1:9" x14ac:dyDescent="0.3">
      <c r="A445" s="19" t="s">
        <v>198</v>
      </c>
      <c r="B445" s="19" t="s">
        <v>199</v>
      </c>
      <c r="C445" s="22">
        <v>0</v>
      </c>
      <c r="D445" s="20">
        <v>26.9</v>
      </c>
      <c r="E445" s="21">
        <v>26.8</v>
      </c>
      <c r="F445" s="19">
        <v>3</v>
      </c>
      <c r="H445" s="23" t="s">
        <v>33</v>
      </c>
      <c r="I445" s="24" t="s">
        <v>37</v>
      </c>
    </row>
    <row r="446" spans="1:9" x14ac:dyDescent="0.3">
      <c r="A446" s="19" t="s">
        <v>198</v>
      </c>
      <c r="B446" s="19" t="s">
        <v>199</v>
      </c>
      <c r="C446" s="22">
        <v>0</v>
      </c>
      <c r="D446" s="20">
        <v>25.4</v>
      </c>
      <c r="E446" s="21">
        <v>26.4</v>
      </c>
      <c r="F446" s="19">
        <v>4</v>
      </c>
      <c r="H446" s="23" t="s">
        <v>33</v>
      </c>
      <c r="I446" s="24" t="s">
        <v>37</v>
      </c>
    </row>
    <row r="447" spans="1:9" x14ac:dyDescent="0.3">
      <c r="A447" s="19" t="s">
        <v>198</v>
      </c>
      <c r="B447" s="19" t="s">
        <v>199</v>
      </c>
      <c r="C447" s="22">
        <v>0</v>
      </c>
      <c r="D447" s="20">
        <v>23.9</v>
      </c>
      <c r="E447" s="21">
        <v>32.200000000000003</v>
      </c>
      <c r="F447" s="19">
        <v>4</v>
      </c>
      <c r="H447" s="23" t="s">
        <v>33</v>
      </c>
      <c r="I447" s="24" t="s">
        <v>37</v>
      </c>
    </row>
    <row r="448" spans="1:9" x14ac:dyDescent="0.3">
      <c r="A448" s="19" t="s">
        <v>198</v>
      </c>
      <c r="B448" s="19" t="s">
        <v>199</v>
      </c>
      <c r="C448" s="22">
        <v>0</v>
      </c>
      <c r="D448" s="20">
        <v>25.9</v>
      </c>
      <c r="E448" s="21">
        <v>36.200000000000003</v>
      </c>
      <c r="F448" s="19">
        <v>4</v>
      </c>
      <c r="H448" s="23" t="s">
        <v>33</v>
      </c>
      <c r="I448" s="24" t="s">
        <v>37</v>
      </c>
    </row>
    <row r="449" spans="1:9" x14ac:dyDescent="0.3">
      <c r="A449" s="19" t="s">
        <v>198</v>
      </c>
      <c r="B449" s="19" t="s">
        <v>199</v>
      </c>
      <c r="C449" s="22">
        <v>0</v>
      </c>
      <c r="D449" s="20">
        <v>25.9</v>
      </c>
      <c r="E449" s="21">
        <v>38</v>
      </c>
      <c r="F449" s="19">
        <v>4</v>
      </c>
      <c r="H449" s="23" t="s">
        <v>33</v>
      </c>
      <c r="I449" s="24" t="s">
        <v>37</v>
      </c>
    </row>
    <row r="450" spans="1:9" x14ac:dyDescent="0.3">
      <c r="A450" s="19" t="s">
        <v>198</v>
      </c>
      <c r="B450" s="19" t="s">
        <v>199</v>
      </c>
      <c r="C450" s="22">
        <v>0</v>
      </c>
      <c r="D450" s="20">
        <v>26.4</v>
      </c>
      <c r="E450" s="21">
        <v>22.5</v>
      </c>
      <c r="F450" s="19">
        <v>3</v>
      </c>
      <c r="H450" s="23" t="s">
        <v>33</v>
      </c>
      <c r="I450" s="24" t="s">
        <v>37</v>
      </c>
    </row>
    <row r="451" spans="1:9" x14ac:dyDescent="0.3">
      <c r="A451" s="19" t="s">
        <v>198</v>
      </c>
      <c r="B451" s="19" t="s">
        <v>199</v>
      </c>
      <c r="C451" s="22">
        <v>0</v>
      </c>
      <c r="D451" s="20">
        <v>25.4</v>
      </c>
      <c r="E451" s="21">
        <v>26</v>
      </c>
      <c r="F451" s="19">
        <v>3</v>
      </c>
      <c r="H451" s="23" t="s">
        <v>33</v>
      </c>
      <c r="I451" s="24" t="s">
        <v>37</v>
      </c>
    </row>
    <row r="452" spans="1:9" x14ac:dyDescent="0.3">
      <c r="A452" s="19" t="s">
        <v>198</v>
      </c>
      <c r="B452" s="19" t="s">
        <v>199</v>
      </c>
      <c r="C452" s="22">
        <v>0</v>
      </c>
      <c r="D452" s="20">
        <v>25.9</v>
      </c>
      <c r="E452" s="21">
        <v>33</v>
      </c>
      <c r="F452" s="19">
        <v>3</v>
      </c>
      <c r="H452" s="23" t="s">
        <v>33</v>
      </c>
      <c r="I452" s="24" t="s">
        <v>37</v>
      </c>
    </row>
    <row r="453" spans="1:9" x14ac:dyDescent="0.3">
      <c r="A453" s="19" t="s">
        <v>198</v>
      </c>
      <c r="B453" s="19" t="s">
        <v>199</v>
      </c>
      <c r="C453" s="22">
        <v>0</v>
      </c>
      <c r="D453" s="20">
        <v>28.4</v>
      </c>
      <c r="E453" s="21">
        <v>19.399999999999999</v>
      </c>
      <c r="F453" s="19">
        <v>2</v>
      </c>
      <c r="H453" s="23" t="s">
        <v>33</v>
      </c>
      <c r="I453" s="24" t="s">
        <v>37</v>
      </c>
    </row>
    <row r="454" spans="1:9" x14ac:dyDescent="0.3">
      <c r="A454" s="19" t="s">
        <v>198</v>
      </c>
      <c r="B454" s="19" t="s">
        <v>199</v>
      </c>
      <c r="C454" s="22">
        <v>0</v>
      </c>
      <c r="D454" s="20">
        <v>26.9</v>
      </c>
      <c r="E454" s="21">
        <v>27.2</v>
      </c>
      <c r="F454" s="19">
        <v>2</v>
      </c>
      <c r="H454" s="23" t="s">
        <v>33</v>
      </c>
      <c r="I454" s="24" t="s">
        <v>37</v>
      </c>
    </row>
    <row r="455" spans="1:9" x14ac:dyDescent="0.3">
      <c r="A455" s="19" t="s">
        <v>198</v>
      </c>
      <c r="B455" s="19" t="s">
        <v>199</v>
      </c>
      <c r="C455" s="22">
        <v>0</v>
      </c>
      <c r="D455" s="20">
        <v>20.8</v>
      </c>
      <c r="E455" s="21">
        <v>49.4</v>
      </c>
      <c r="F455" s="19">
        <v>3</v>
      </c>
      <c r="H455" s="23" t="s">
        <v>33</v>
      </c>
      <c r="I455" s="24" t="s">
        <v>37</v>
      </c>
    </row>
    <row r="456" spans="1:9" x14ac:dyDescent="0.3">
      <c r="A456" s="19" t="s">
        <v>198</v>
      </c>
      <c r="B456" s="19" t="s">
        <v>199</v>
      </c>
      <c r="C456" s="22">
        <v>0</v>
      </c>
      <c r="D456" s="20">
        <v>17.899999999999999</v>
      </c>
      <c r="E456" s="21">
        <v>63.5</v>
      </c>
      <c r="F456" s="19">
        <v>7</v>
      </c>
      <c r="H456" s="23" t="s">
        <v>33</v>
      </c>
      <c r="I456" s="24" t="s">
        <v>37</v>
      </c>
    </row>
    <row r="457" spans="1:9" x14ac:dyDescent="0.3">
      <c r="A457" s="19" t="s">
        <v>198</v>
      </c>
      <c r="B457" s="19" t="s">
        <v>199</v>
      </c>
      <c r="C457" s="22">
        <v>0</v>
      </c>
      <c r="D457" s="20">
        <v>21.9</v>
      </c>
      <c r="E457" s="21">
        <v>21.5</v>
      </c>
      <c r="F457" s="19">
        <v>4</v>
      </c>
      <c r="H457" s="23" t="s">
        <v>33</v>
      </c>
      <c r="I457" s="24" t="s">
        <v>37</v>
      </c>
    </row>
    <row r="458" spans="1:9" x14ac:dyDescent="0.3">
      <c r="A458" s="19" t="s">
        <v>198</v>
      </c>
      <c r="B458" s="19" t="s">
        <v>200</v>
      </c>
      <c r="C458" s="22">
        <v>0</v>
      </c>
      <c r="D458" s="20">
        <v>23.4</v>
      </c>
      <c r="E458" s="21">
        <v>16.899999999999999</v>
      </c>
      <c r="F458" s="19">
        <v>4</v>
      </c>
      <c r="H458" s="23" t="s">
        <v>33</v>
      </c>
      <c r="I458" s="24" t="s">
        <v>47</v>
      </c>
    </row>
    <row r="459" spans="1:9" x14ac:dyDescent="0.3">
      <c r="A459" s="19" t="s">
        <v>198</v>
      </c>
      <c r="B459" s="19" t="s">
        <v>200</v>
      </c>
      <c r="C459" s="22">
        <v>0</v>
      </c>
      <c r="D459" s="20">
        <v>27.9</v>
      </c>
      <c r="E459" s="21">
        <v>38.6</v>
      </c>
      <c r="F459" s="19">
        <v>4</v>
      </c>
      <c r="H459" s="23" t="s">
        <v>33</v>
      </c>
      <c r="I459" s="24" t="s">
        <v>47</v>
      </c>
    </row>
    <row r="460" spans="1:9" x14ac:dyDescent="0.3">
      <c r="A460" s="19" t="s">
        <v>198</v>
      </c>
      <c r="B460" s="19" t="s">
        <v>201</v>
      </c>
      <c r="C460" s="22">
        <v>0</v>
      </c>
      <c r="D460" s="20">
        <v>30.5</v>
      </c>
      <c r="E460" s="21">
        <v>35.700000000000003</v>
      </c>
      <c r="F460" s="19">
        <v>5</v>
      </c>
      <c r="H460" s="23" t="s">
        <v>33</v>
      </c>
      <c r="I460" s="24" t="s">
        <v>47</v>
      </c>
    </row>
    <row r="461" spans="1:9" x14ac:dyDescent="0.3">
      <c r="A461" s="19" t="s">
        <v>198</v>
      </c>
      <c r="B461" s="19" t="s">
        <v>201</v>
      </c>
      <c r="C461" s="22">
        <v>0</v>
      </c>
      <c r="D461" s="20">
        <v>38.5</v>
      </c>
      <c r="E461" s="21">
        <v>16.3</v>
      </c>
      <c r="F461" s="19">
        <v>3</v>
      </c>
      <c r="H461" s="23" t="s">
        <v>33</v>
      </c>
      <c r="I461" s="24" t="s">
        <v>47</v>
      </c>
    </row>
    <row r="462" spans="1:9" x14ac:dyDescent="0.3">
      <c r="A462" s="19" t="s">
        <v>198</v>
      </c>
      <c r="B462" s="19" t="s">
        <v>202</v>
      </c>
      <c r="C462" s="22">
        <v>0</v>
      </c>
      <c r="D462" s="20">
        <v>50.9</v>
      </c>
      <c r="E462" s="21">
        <v>22.5</v>
      </c>
      <c r="F462" s="19">
        <v>3</v>
      </c>
      <c r="H462" s="23" t="s">
        <v>33</v>
      </c>
      <c r="I462" s="24" t="s">
        <v>37</v>
      </c>
    </row>
    <row r="463" spans="1:9" x14ac:dyDescent="0.3">
      <c r="A463" s="19" t="s">
        <v>198</v>
      </c>
      <c r="B463" s="19" t="s">
        <v>202</v>
      </c>
      <c r="C463" s="22">
        <v>0</v>
      </c>
      <c r="D463" s="20">
        <v>49.9</v>
      </c>
      <c r="E463" s="21">
        <v>31.2</v>
      </c>
      <c r="F463" s="19">
        <v>3</v>
      </c>
      <c r="H463" s="23" t="s">
        <v>33</v>
      </c>
      <c r="I463" s="24" t="s">
        <v>37</v>
      </c>
    </row>
    <row r="464" spans="1:9" x14ac:dyDescent="0.3">
      <c r="A464" s="19" t="s">
        <v>198</v>
      </c>
      <c r="B464" s="19" t="s">
        <v>202</v>
      </c>
      <c r="C464" s="22">
        <v>0</v>
      </c>
      <c r="D464" s="20">
        <v>51.9</v>
      </c>
      <c r="E464" s="21">
        <v>34.6</v>
      </c>
      <c r="F464" s="19">
        <v>3</v>
      </c>
      <c r="H464" s="23" t="s">
        <v>33</v>
      </c>
      <c r="I464" s="24" t="s">
        <v>37</v>
      </c>
    </row>
    <row r="465" spans="1:9" x14ac:dyDescent="0.3">
      <c r="A465" s="19" t="s">
        <v>198</v>
      </c>
      <c r="B465" s="19" t="s">
        <v>203</v>
      </c>
      <c r="C465" s="22">
        <v>0</v>
      </c>
      <c r="D465" s="20">
        <v>22.9</v>
      </c>
      <c r="E465" s="21">
        <v>45.5</v>
      </c>
      <c r="F465" s="19">
        <v>4</v>
      </c>
      <c r="H465" s="23" t="s">
        <v>33</v>
      </c>
      <c r="I465" s="24" t="s">
        <v>37</v>
      </c>
    </row>
    <row r="466" spans="1:9" x14ac:dyDescent="0.3">
      <c r="A466" s="19" t="s">
        <v>198</v>
      </c>
      <c r="B466" s="19" t="s">
        <v>203</v>
      </c>
      <c r="C466" s="22">
        <v>0</v>
      </c>
      <c r="D466" s="20">
        <v>26.9</v>
      </c>
      <c r="E466" s="21">
        <v>47.1</v>
      </c>
      <c r="F466" s="19">
        <v>4</v>
      </c>
      <c r="H466" s="23" t="s">
        <v>33</v>
      </c>
      <c r="I466" s="24" t="s">
        <v>37</v>
      </c>
    </row>
    <row r="467" spans="1:9" x14ac:dyDescent="0.3">
      <c r="A467" s="19" t="s">
        <v>198</v>
      </c>
      <c r="B467" s="19" t="s">
        <v>203</v>
      </c>
      <c r="C467" s="22">
        <v>0</v>
      </c>
      <c r="D467" s="20">
        <v>41.9</v>
      </c>
      <c r="E467" s="21">
        <v>22.3</v>
      </c>
      <c r="F467" s="19">
        <v>3</v>
      </c>
      <c r="H467" s="23" t="s">
        <v>33</v>
      </c>
      <c r="I467" s="24" t="s">
        <v>37</v>
      </c>
    </row>
    <row r="468" spans="1:9" x14ac:dyDescent="0.3">
      <c r="A468" s="19" t="s">
        <v>198</v>
      </c>
      <c r="B468" s="19" t="s">
        <v>203</v>
      </c>
      <c r="C468" s="22">
        <v>0</v>
      </c>
      <c r="D468" s="20">
        <v>41.5</v>
      </c>
      <c r="E468" s="21">
        <v>25</v>
      </c>
      <c r="F468" s="19">
        <v>3</v>
      </c>
      <c r="H468" s="23" t="s">
        <v>33</v>
      </c>
      <c r="I468" s="24" t="s">
        <v>37</v>
      </c>
    </row>
    <row r="469" spans="1:9" x14ac:dyDescent="0.3">
      <c r="A469" s="19" t="s">
        <v>198</v>
      </c>
      <c r="B469" s="19" t="s">
        <v>203</v>
      </c>
      <c r="C469" s="22">
        <v>0</v>
      </c>
      <c r="D469" s="20">
        <v>41.5</v>
      </c>
      <c r="E469" s="21">
        <v>26.2</v>
      </c>
      <c r="F469" s="19">
        <v>3</v>
      </c>
      <c r="H469" s="23" t="s">
        <v>33</v>
      </c>
      <c r="I469" s="24" t="s">
        <v>37</v>
      </c>
    </row>
    <row r="470" spans="1:9" x14ac:dyDescent="0.3">
      <c r="A470" s="19" t="s">
        <v>198</v>
      </c>
      <c r="B470" s="19" t="s">
        <v>203</v>
      </c>
      <c r="C470" s="22">
        <v>0</v>
      </c>
      <c r="D470" s="20">
        <v>41.5</v>
      </c>
      <c r="E470" s="21">
        <v>30</v>
      </c>
      <c r="F470" s="19">
        <v>3</v>
      </c>
      <c r="H470" s="23" t="s">
        <v>33</v>
      </c>
      <c r="I470" s="24" t="s">
        <v>37</v>
      </c>
    </row>
    <row r="471" spans="1:9" x14ac:dyDescent="0.3">
      <c r="A471" s="19" t="s">
        <v>198</v>
      </c>
      <c r="B471" s="19" t="s">
        <v>203</v>
      </c>
      <c r="C471" s="22">
        <v>0</v>
      </c>
      <c r="D471" s="20">
        <v>35.9</v>
      </c>
      <c r="E471" s="21">
        <v>20.3</v>
      </c>
      <c r="F471" s="19">
        <v>2</v>
      </c>
      <c r="H471" s="23" t="s">
        <v>33</v>
      </c>
      <c r="I471" s="24" t="s">
        <v>37</v>
      </c>
    </row>
    <row r="472" spans="1:9" x14ac:dyDescent="0.3">
      <c r="A472" s="19" t="s">
        <v>198</v>
      </c>
      <c r="B472" s="19" t="s">
        <v>203</v>
      </c>
      <c r="C472" s="22">
        <v>0</v>
      </c>
      <c r="D472" s="20">
        <v>37.9</v>
      </c>
      <c r="E472" s="21">
        <v>20.9</v>
      </c>
      <c r="F472" s="19">
        <v>3</v>
      </c>
      <c r="H472" s="23" t="s">
        <v>33</v>
      </c>
      <c r="I472" s="24" t="s">
        <v>37</v>
      </c>
    </row>
    <row r="473" spans="1:9" x14ac:dyDescent="0.3">
      <c r="A473" s="19" t="s">
        <v>198</v>
      </c>
      <c r="B473" s="19" t="s">
        <v>203</v>
      </c>
      <c r="C473" s="22">
        <v>0</v>
      </c>
      <c r="D473" s="20">
        <v>35.9</v>
      </c>
      <c r="E473" s="21">
        <v>22.3</v>
      </c>
      <c r="F473" s="19">
        <v>3</v>
      </c>
      <c r="H473" s="23" t="s">
        <v>33</v>
      </c>
      <c r="I473" s="24" t="s">
        <v>37</v>
      </c>
    </row>
    <row r="474" spans="1:9" x14ac:dyDescent="0.3">
      <c r="A474" s="19" t="s">
        <v>198</v>
      </c>
      <c r="B474" s="19" t="s">
        <v>203</v>
      </c>
      <c r="C474" s="22">
        <v>0</v>
      </c>
      <c r="D474" s="20">
        <v>37.9</v>
      </c>
      <c r="E474" s="21">
        <v>22.5</v>
      </c>
      <c r="F474" s="19">
        <v>3</v>
      </c>
      <c r="H474" s="23" t="s">
        <v>33</v>
      </c>
      <c r="I474" s="24" t="s">
        <v>37</v>
      </c>
    </row>
    <row r="475" spans="1:9" x14ac:dyDescent="0.3">
      <c r="A475" s="19" t="s">
        <v>198</v>
      </c>
      <c r="B475" s="19" t="s">
        <v>203</v>
      </c>
      <c r="C475" s="22">
        <v>0</v>
      </c>
      <c r="D475" s="20">
        <v>38.5</v>
      </c>
      <c r="E475" s="21">
        <v>24.7</v>
      </c>
      <c r="F475" s="19">
        <v>3</v>
      </c>
      <c r="H475" s="23" t="s">
        <v>33</v>
      </c>
      <c r="I475" s="24" t="s">
        <v>37</v>
      </c>
    </row>
    <row r="476" spans="1:9" x14ac:dyDescent="0.3">
      <c r="A476" s="19" t="s">
        <v>198</v>
      </c>
      <c r="B476" s="19" t="s">
        <v>203</v>
      </c>
      <c r="C476" s="22">
        <v>0</v>
      </c>
      <c r="D476" s="20">
        <v>36.9</v>
      </c>
      <c r="E476" s="21">
        <v>28.3</v>
      </c>
      <c r="F476" s="19">
        <v>3</v>
      </c>
      <c r="H476" s="23" t="s">
        <v>33</v>
      </c>
      <c r="I476" s="24" t="s">
        <v>37</v>
      </c>
    </row>
    <row r="477" spans="1:9" x14ac:dyDescent="0.3">
      <c r="A477" s="19" t="s">
        <v>198</v>
      </c>
      <c r="B477" s="19" t="s">
        <v>203</v>
      </c>
      <c r="C477" s="22">
        <v>0</v>
      </c>
      <c r="D477" s="20">
        <v>36.9</v>
      </c>
      <c r="E477" s="21">
        <v>31.4</v>
      </c>
      <c r="F477" s="19">
        <v>3</v>
      </c>
      <c r="H477" s="23" t="s">
        <v>33</v>
      </c>
      <c r="I477" s="24" t="s">
        <v>37</v>
      </c>
    </row>
    <row r="478" spans="1:9" x14ac:dyDescent="0.3">
      <c r="A478" s="19" t="s">
        <v>198</v>
      </c>
      <c r="B478" s="19" t="s">
        <v>203</v>
      </c>
      <c r="C478" s="22">
        <v>0</v>
      </c>
      <c r="D478" s="20">
        <v>37.9</v>
      </c>
      <c r="E478" s="21">
        <v>33.5</v>
      </c>
      <c r="F478" s="19">
        <v>3</v>
      </c>
      <c r="H478" s="23" t="s">
        <v>33</v>
      </c>
      <c r="I478" s="24" t="s">
        <v>37</v>
      </c>
    </row>
    <row r="479" spans="1:9" x14ac:dyDescent="0.3">
      <c r="A479" s="19" t="s">
        <v>198</v>
      </c>
      <c r="B479" s="19" t="s">
        <v>203</v>
      </c>
      <c r="C479" s="22">
        <v>0</v>
      </c>
      <c r="D479" s="20">
        <v>25.9</v>
      </c>
      <c r="E479" s="21">
        <v>44.4</v>
      </c>
      <c r="F479" s="19">
        <v>3</v>
      </c>
      <c r="H479" s="23" t="s">
        <v>33</v>
      </c>
      <c r="I479" s="24" t="s">
        <v>37</v>
      </c>
    </row>
    <row r="480" spans="1:9" x14ac:dyDescent="0.3">
      <c r="A480" s="19" t="s">
        <v>198</v>
      </c>
      <c r="B480" s="19" t="s">
        <v>203</v>
      </c>
      <c r="C480" s="22">
        <v>0</v>
      </c>
      <c r="D480" s="20">
        <v>41.9</v>
      </c>
      <c r="E480" s="21">
        <v>10.3</v>
      </c>
      <c r="F480" s="19">
        <v>2</v>
      </c>
      <c r="H480" s="23" t="s">
        <v>33</v>
      </c>
      <c r="I480" s="24" t="s">
        <v>37</v>
      </c>
    </row>
    <row r="481" spans="1:9" x14ac:dyDescent="0.3">
      <c r="A481" s="19" t="s">
        <v>198</v>
      </c>
      <c r="B481" s="19" t="s">
        <v>203</v>
      </c>
      <c r="C481" s="22">
        <v>0</v>
      </c>
      <c r="D481" s="20">
        <v>46.9</v>
      </c>
      <c r="E481" s="21">
        <v>10.5</v>
      </c>
      <c r="F481" s="19">
        <v>1</v>
      </c>
      <c r="H481" s="23" t="s">
        <v>33</v>
      </c>
      <c r="I481" s="24" t="s">
        <v>37</v>
      </c>
    </row>
    <row r="482" spans="1:9" x14ac:dyDescent="0.3">
      <c r="A482" s="19" t="s">
        <v>198</v>
      </c>
      <c r="B482" s="19" t="s">
        <v>203</v>
      </c>
      <c r="C482" s="22">
        <v>0</v>
      </c>
      <c r="D482" s="20">
        <v>46.9</v>
      </c>
      <c r="E482" s="21">
        <v>11</v>
      </c>
      <c r="F482" s="19">
        <v>1</v>
      </c>
      <c r="H482" s="23" t="s">
        <v>33</v>
      </c>
      <c r="I482" s="24" t="s">
        <v>37</v>
      </c>
    </row>
    <row r="483" spans="1:9" x14ac:dyDescent="0.3">
      <c r="A483" s="19" t="s">
        <v>198</v>
      </c>
      <c r="B483" s="19" t="s">
        <v>203</v>
      </c>
      <c r="C483" s="22">
        <v>0</v>
      </c>
      <c r="D483" s="20">
        <v>46.9</v>
      </c>
      <c r="E483" s="21">
        <v>11.1</v>
      </c>
      <c r="F483" s="19">
        <v>1</v>
      </c>
      <c r="H483" s="23" t="s">
        <v>33</v>
      </c>
      <c r="I483" s="24" t="s">
        <v>37</v>
      </c>
    </row>
    <row r="484" spans="1:9" x14ac:dyDescent="0.3">
      <c r="A484" s="19" t="s">
        <v>198</v>
      </c>
      <c r="B484" s="19" t="s">
        <v>203</v>
      </c>
      <c r="C484" s="22">
        <v>0</v>
      </c>
      <c r="D484" s="20">
        <v>46.9</v>
      </c>
      <c r="E484" s="21">
        <v>13.6</v>
      </c>
      <c r="F484" s="19">
        <v>1</v>
      </c>
      <c r="H484" s="23" t="s">
        <v>33</v>
      </c>
      <c r="I484" s="24" t="s">
        <v>37</v>
      </c>
    </row>
    <row r="485" spans="1:9" x14ac:dyDescent="0.3">
      <c r="A485" s="19" t="s">
        <v>198</v>
      </c>
      <c r="B485" s="19" t="s">
        <v>204</v>
      </c>
      <c r="C485" s="22">
        <v>0</v>
      </c>
      <c r="D485" s="20">
        <v>69.8</v>
      </c>
      <c r="E485" s="21">
        <v>26.3</v>
      </c>
      <c r="F485" s="19">
        <v>2</v>
      </c>
      <c r="H485" s="23" t="s">
        <v>33</v>
      </c>
      <c r="I485" s="24" t="s">
        <v>104</v>
      </c>
    </row>
    <row r="486" spans="1:9" x14ac:dyDescent="0.3">
      <c r="A486" s="19" t="s">
        <v>198</v>
      </c>
      <c r="B486" s="19" t="s">
        <v>204</v>
      </c>
      <c r="C486" s="22">
        <v>0</v>
      </c>
      <c r="D486" s="20">
        <v>67.900000000000006</v>
      </c>
      <c r="E486" s="21">
        <v>18</v>
      </c>
      <c r="F486" s="19">
        <v>4</v>
      </c>
      <c r="H486" s="23" t="s">
        <v>33</v>
      </c>
      <c r="I486" s="24" t="s">
        <v>104</v>
      </c>
    </row>
    <row r="487" spans="1:9" x14ac:dyDescent="0.3">
      <c r="A487" s="19" t="s">
        <v>198</v>
      </c>
      <c r="B487" s="19" t="s">
        <v>205</v>
      </c>
      <c r="C487" s="22">
        <v>0</v>
      </c>
      <c r="D487" s="20">
        <v>53.9</v>
      </c>
      <c r="E487" s="21">
        <v>12.3</v>
      </c>
      <c r="F487" s="19">
        <v>2</v>
      </c>
      <c r="H487" s="23" t="s">
        <v>33</v>
      </c>
      <c r="I487" s="24" t="s">
        <v>34</v>
      </c>
    </row>
    <row r="488" spans="1:9" x14ac:dyDescent="0.3">
      <c r="A488" s="19" t="s">
        <v>198</v>
      </c>
      <c r="B488" s="19" t="s">
        <v>206</v>
      </c>
      <c r="C488" s="22">
        <v>0</v>
      </c>
      <c r="D488" s="20">
        <v>34.9</v>
      </c>
      <c r="E488" s="21">
        <v>26.7</v>
      </c>
      <c r="F488" s="19">
        <v>3</v>
      </c>
      <c r="H488" s="23" t="s">
        <v>33</v>
      </c>
      <c r="I488" s="24" t="s">
        <v>34</v>
      </c>
    </row>
    <row r="489" spans="1:9" x14ac:dyDescent="0.3">
      <c r="A489" s="19" t="s">
        <v>198</v>
      </c>
      <c r="B489" s="19" t="s">
        <v>206</v>
      </c>
      <c r="C489" s="22">
        <v>0</v>
      </c>
      <c r="D489" s="20">
        <v>36.9</v>
      </c>
      <c r="E489" s="21">
        <v>29.1</v>
      </c>
      <c r="F489" s="19">
        <v>3</v>
      </c>
      <c r="H489" s="23" t="s">
        <v>33</v>
      </c>
      <c r="I489" s="24" t="s">
        <v>34</v>
      </c>
    </row>
    <row r="490" spans="1:9" x14ac:dyDescent="0.3">
      <c r="A490" s="19" t="s">
        <v>198</v>
      </c>
      <c r="B490" s="19" t="s">
        <v>206</v>
      </c>
      <c r="C490" s="22">
        <v>0</v>
      </c>
      <c r="D490" s="20">
        <v>37.9</v>
      </c>
      <c r="E490" s="21">
        <v>31.7</v>
      </c>
      <c r="F490" s="19">
        <v>3</v>
      </c>
      <c r="H490" s="23" t="s">
        <v>33</v>
      </c>
      <c r="I490" s="24" t="s">
        <v>34</v>
      </c>
    </row>
    <row r="491" spans="1:9" x14ac:dyDescent="0.3">
      <c r="A491" s="19" t="s">
        <v>198</v>
      </c>
      <c r="B491" s="19" t="s">
        <v>206</v>
      </c>
      <c r="C491" s="22">
        <v>0</v>
      </c>
      <c r="D491" s="20">
        <v>35.9</v>
      </c>
      <c r="E491" s="21">
        <v>38.9</v>
      </c>
      <c r="F491" s="19">
        <v>3</v>
      </c>
      <c r="H491" s="23" t="s">
        <v>33</v>
      </c>
      <c r="I491" s="24" t="s">
        <v>34</v>
      </c>
    </row>
    <row r="492" spans="1:9" x14ac:dyDescent="0.3">
      <c r="A492" s="19" t="s">
        <v>198</v>
      </c>
      <c r="B492" s="19" t="s">
        <v>206</v>
      </c>
      <c r="C492" s="22">
        <v>0</v>
      </c>
      <c r="D492" s="20">
        <v>38.9</v>
      </c>
      <c r="E492" s="21">
        <v>9.6999999999999993</v>
      </c>
      <c r="F492" s="19">
        <v>1</v>
      </c>
      <c r="H492" s="23" t="s">
        <v>33</v>
      </c>
      <c r="I492" s="24" t="s">
        <v>34</v>
      </c>
    </row>
    <row r="493" spans="1:9" x14ac:dyDescent="0.3">
      <c r="A493" s="19" t="s">
        <v>198</v>
      </c>
      <c r="B493" s="19" t="s">
        <v>206</v>
      </c>
      <c r="C493" s="22">
        <v>0</v>
      </c>
      <c r="D493" s="20">
        <v>38.9</v>
      </c>
      <c r="E493" s="21">
        <v>10.5</v>
      </c>
      <c r="F493" s="19">
        <v>1</v>
      </c>
      <c r="H493" s="23" t="s">
        <v>33</v>
      </c>
      <c r="I493" s="24" t="s">
        <v>34</v>
      </c>
    </row>
    <row r="494" spans="1:9" x14ac:dyDescent="0.3">
      <c r="A494" s="19" t="s">
        <v>198</v>
      </c>
      <c r="B494" s="19" t="s">
        <v>206</v>
      </c>
      <c r="C494" s="22">
        <v>0</v>
      </c>
      <c r="D494" s="20">
        <v>38.9</v>
      </c>
      <c r="E494" s="21">
        <v>10.9</v>
      </c>
      <c r="F494" s="19">
        <v>1</v>
      </c>
      <c r="H494" s="23" t="s">
        <v>33</v>
      </c>
      <c r="I494" s="24" t="s">
        <v>34</v>
      </c>
    </row>
    <row r="495" spans="1:9" x14ac:dyDescent="0.3">
      <c r="A495" s="19" t="s">
        <v>198</v>
      </c>
      <c r="B495" s="19" t="s">
        <v>206</v>
      </c>
      <c r="C495" s="22">
        <v>0</v>
      </c>
      <c r="D495" s="20">
        <v>36.9</v>
      </c>
      <c r="E495" s="21">
        <v>22.3</v>
      </c>
      <c r="F495" s="19">
        <v>3</v>
      </c>
      <c r="H495" s="23" t="s">
        <v>33</v>
      </c>
      <c r="I495" s="24" t="s">
        <v>34</v>
      </c>
    </row>
    <row r="496" spans="1:9" x14ac:dyDescent="0.3">
      <c r="A496" s="19" t="s">
        <v>198</v>
      </c>
      <c r="B496" s="19" t="s">
        <v>207</v>
      </c>
      <c r="C496" s="22">
        <v>0</v>
      </c>
      <c r="D496" s="20">
        <v>26.8</v>
      </c>
      <c r="E496" s="21">
        <v>16.3</v>
      </c>
      <c r="F496" s="19">
        <v>3</v>
      </c>
      <c r="H496" s="23" t="s">
        <v>33</v>
      </c>
      <c r="I496" s="24" t="s">
        <v>34</v>
      </c>
    </row>
    <row r="497" spans="1:9" x14ac:dyDescent="0.3">
      <c r="A497" s="19" t="s">
        <v>198</v>
      </c>
      <c r="B497" s="19" t="s">
        <v>207</v>
      </c>
      <c r="C497" s="22">
        <v>0</v>
      </c>
      <c r="D497" s="20">
        <v>34.9</v>
      </c>
      <c r="E497" s="21">
        <v>23.3</v>
      </c>
      <c r="F497" s="19">
        <v>3</v>
      </c>
      <c r="H497" s="23" t="s">
        <v>33</v>
      </c>
      <c r="I497" s="24" t="s">
        <v>34</v>
      </c>
    </row>
    <row r="498" spans="1:9" x14ac:dyDescent="0.3">
      <c r="A498" s="19" t="s">
        <v>198</v>
      </c>
      <c r="B498" s="19" t="s">
        <v>207</v>
      </c>
      <c r="C498" s="22">
        <v>0</v>
      </c>
      <c r="D498" s="20">
        <v>44.9</v>
      </c>
      <c r="E498" s="21">
        <v>3.8</v>
      </c>
      <c r="F498" s="19">
        <v>1</v>
      </c>
      <c r="H498" s="23" t="s">
        <v>33</v>
      </c>
      <c r="I498" s="24" t="s">
        <v>34</v>
      </c>
    </row>
    <row r="499" spans="1:9" x14ac:dyDescent="0.3">
      <c r="A499" s="19" t="s">
        <v>198</v>
      </c>
      <c r="B499" s="19" t="s">
        <v>208</v>
      </c>
      <c r="C499" s="22">
        <v>0</v>
      </c>
      <c r="D499" s="20">
        <v>36.9</v>
      </c>
      <c r="E499" s="21">
        <v>37.1</v>
      </c>
      <c r="F499" s="19">
        <v>5</v>
      </c>
      <c r="H499" s="23" t="s">
        <v>33</v>
      </c>
      <c r="I499" s="24" t="s">
        <v>37</v>
      </c>
    </row>
    <row r="500" spans="1:9" x14ac:dyDescent="0.3">
      <c r="A500" s="19" t="s">
        <v>198</v>
      </c>
      <c r="B500" s="19" t="s">
        <v>208</v>
      </c>
      <c r="C500" s="22">
        <v>0</v>
      </c>
      <c r="D500" s="20">
        <v>41.9</v>
      </c>
      <c r="E500" s="21">
        <v>35.799999999999997</v>
      </c>
      <c r="F500" s="19">
        <v>3</v>
      </c>
      <c r="H500" s="23" t="s">
        <v>33</v>
      </c>
      <c r="I500" s="24" t="s">
        <v>37</v>
      </c>
    </row>
    <row r="501" spans="1:9" x14ac:dyDescent="0.3">
      <c r="A501" s="19" t="s">
        <v>198</v>
      </c>
      <c r="B501" s="19" t="s">
        <v>208</v>
      </c>
      <c r="C501" s="22">
        <v>0</v>
      </c>
      <c r="D501" s="20">
        <v>55.9</v>
      </c>
      <c r="E501" s="21">
        <v>29.1</v>
      </c>
      <c r="F501" s="19">
        <v>3</v>
      </c>
      <c r="H501" s="23" t="s">
        <v>33</v>
      </c>
      <c r="I501" s="24" t="s">
        <v>37</v>
      </c>
    </row>
    <row r="502" spans="1:9" x14ac:dyDescent="0.3">
      <c r="A502" s="19" t="s">
        <v>198</v>
      </c>
      <c r="B502" s="19" t="s">
        <v>208</v>
      </c>
      <c r="C502" s="22">
        <v>0</v>
      </c>
      <c r="D502" s="20">
        <v>63.9</v>
      </c>
      <c r="E502" s="21">
        <v>33.5</v>
      </c>
      <c r="F502" s="19">
        <v>2</v>
      </c>
      <c r="H502" s="23" t="s">
        <v>33</v>
      </c>
      <c r="I502" s="24" t="s">
        <v>37</v>
      </c>
    </row>
    <row r="503" spans="1:9" x14ac:dyDescent="0.3">
      <c r="A503" s="19" t="s">
        <v>198</v>
      </c>
      <c r="B503" s="19" t="s">
        <v>208</v>
      </c>
      <c r="C503" s="22">
        <v>0</v>
      </c>
      <c r="D503" s="20">
        <v>64.900000000000006</v>
      </c>
      <c r="E503" s="21">
        <v>36.1</v>
      </c>
      <c r="F503" s="19">
        <v>2</v>
      </c>
      <c r="H503" s="23" t="s">
        <v>33</v>
      </c>
      <c r="I503" s="24" t="s">
        <v>37</v>
      </c>
    </row>
    <row r="504" spans="1:9" x14ac:dyDescent="0.3">
      <c r="A504" s="19" t="s">
        <v>198</v>
      </c>
      <c r="B504" s="19" t="s">
        <v>209</v>
      </c>
      <c r="C504" s="22">
        <v>0</v>
      </c>
      <c r="D504" s="20">
        <v>49.9</v>
      </c>
      <c r="E504" s="21">
        <v>37.6</v>
      </c>
      <c r="F504" s="19">
        <v>5</v>
      </c>
      <c r="H504" s="23" t="s">
        <v>33</v>
      </c>
      <c r="I504" s="24" t="s">
        <v>138</v>
      </c>
    </row>
    <row r="505" spans="1:9" x14ac:dyDescent="0.3">
      <c r="A505" s="19" t="s">
        <v>198</v>
      </c>
      <c r="B505" s="19" t="s">
        <v>210</v>
      </c>
      <c r="C505" s="22">
        <v>0</v>
      </c>
      <c r="D505" s="20">
        <v>49.9</v>
      </c>
      <c r="E505" s="21">
        <v>16</v>
      </c>
      <c r="F505" s="19">
        <v>5</v>
      </c>
      <c r="H505" s="23" t="s">
        <v>33</v>
      </c>
      <c r="I505" s="24" t="s">
        <v>47</v>
      </c>
    </row>
    <row r="506" spans="1:9" x14ac:dyDescent="0.3">
      <c r="A506" s="19" t="s">
        <v>198</v>
      </c>
      <c r="B506" s="19" t="s">
        <v>210</v>
      </c>
      <c r="C506" s="22">
        <v>0</v>
      </c>
      <c r="D506" s="20">
        <v>65.900000000000006</v>
      </c>
      <c r="E506" s="21">
        <v>10.199999999999999</v>
      </c>
      <c r="F506" s="19">
        <v>3</v>
      </c>
      <c r="H506" s="23" t="s">
        <v>33</v>
      </c>
      <c r="I506" s="24" t="s">
        <v>47</v>
      </c>
    </row>
    <row r="507" spans="1:9" x14ac:dyDescent="0.3">
      <c r="A507" s="19" t="s">
        <v>198</v>
      </c>
      <c r="B507" s="19" t="s">
        <v>210</v>
      </c>
      <c r="C507" s="22">
        <v>0</v>
      </c>
      <c r="D507" s="20">
        <v>55.9</v>
      </c>
      <c r="E507" s="21">
        <v>34.5</v>
      </c>
      <c r="F507" s="19">
        <v>3</v>
      </c>
      <c r="H507" s="23" t="s">
        <v>33</v>
      </c>
      <c r="I507" s="24" t="s">
        <v>47</v>
      </c>
    </row>
    <row r="508" spans="1:9" x14ac:dyDescent="0.3">
      <c r="A508" s="19" t="s">
        <v>198</v>
      </c>
      <c r="B508" s="19" t="s">
        <v>210</v>
      </c>
      <c r="C508" s="22">
        <v>0</v>
      </c>
      <c r="D508" s="20">
        <v>61.9</v>
      </c>
      <c r="E508" s="21">
        <v>35.299999999999997</v>
      </c>
      <c r="F508" s="19">
        <v>2</v>
      </c>
      <c r="H508" s="23" t="s">
        <v>33</v>
      </c>
      <c r="I508" s="24" t="s">
        <v>47</v>
      </c>
    </row>
    <row r="509" spans="1:9" x14ac:dyDescent="0.3">
      <c r="A509" s="19" t="s">
        <v>198</v>
      </c>
      <c r="B509" s="19" t="s">
        <v>211</v>
      </c>
      <c r="C509" s="22">
        <v>0</v>
      </c>
      <c r="D509" s="20">
        <v>39</v>
      </c>
      <c r="E509" s="21">
        <v>18.100000000000001</v>
      </c>
      <c r="F509" s="19">
        <v>3</v>
      </c>
      <c r="H509" s="23" t="s">
        <v>33</v>
      </c>
      <c r="I509" s="24" t="s">
        <v>47</v>
      </c>
    </row>
    <row r="510" spans="1:9" x14ac:dyDescent="0.3">
      <c r="A510" s="19" t="s">
        <v>212</v>
      </c>
      <c r="B510" s="19" t="s">
        <v>213</v>
      </c>
      <c r="C510" s="22">
        <v>1</v>
      </c>
      <c r="D510" s="20">
        <v>14.9</v>
      </c>
      <c r="E510" s="21">
        <v>28.9</v>
      </c>
      <c r="F510" s="19">
        <v>3</v>
      </c>
      <c r="H510" s="23" t="s">
        <v>50</v>
      </c>
      <c r="I510" s="24" t="s">
        <v>37</v>
      </c>
    </row>
    <row r="511" spans="1:9" x14ac:dyDescent="0.3">
      <c r="A511" s="19" t="s">
        <v>212</v>
      </c>
      <c r="B511" s="19" t="s">
        <v>214</v>
      </c>
      <c r="C511" s="22">
        <v>1</v>
      </c>
      <c r="D511" s="20">
        <v>12.9</v>
      </c>
      <c r="E511" s="21">
        <v>49.3</v>
      </c>
      <c r="F511" s="19">
        <v>4</v>
      </c>
      <c r="H511" s="23" t="s">
        <v>50</v>
      </c>
      <c r="I511" s="24" t="s">
        <v>34</v>
      </c>
    </row>
    <row r="512" spans="1:9" x14ac:dyDescent="0.3">
      <c r="A512" s="19" t="s">
        <v>212</v>
      </c>
      <c r="B512" s="19" t="s">
        <v>214</v>
      </c>
      <c r="C512" s="22">
        <v>1</v>
      </c>
      <c r="D512" s="20">
        <v>12.9</v>
      </c>
      <c r="E512" s="21">
        <v>47.6</v>
      </c>
      <c r="F512" s="19">
        <v>4</v>
      </c>
      <c r="H512" s="23" t="s">
        <v>50</v>
      </c>
      <c r="I512" s="24" t="s">
        <v>34</v>
      </c>
    </row>
    <row r="513" spans="1:9" x14ac:dyDescent="0.3">
      <c r="A513" s="19" t="s">
        <v>212</v>
      </c>
      <c r="B513" s="19" t="s">
        <v>214</v>
      </c>
      <c r="C513" s="22">
        <v>1</v>
      </c>
      <c r="D513" s="20">
        <v>17.8</v>
      </c>
      <c r="E513" s="21">
        <v>32</v>
      </c>
      <c r="F513" s="19">
        <v>3</v>
      </c>
      <c r="H513" s="23" t="s">
        <v>50</v>
      </c>
      <c r="I513" s="24" t="s">
        <v>34</v>
      </c>
    </row>
    <row r="514" spans="1:9" x14ac:dyDescent="0.3">
      <c r="A514" s="19" t="s">
        <v>215</v>
      </c>
      <c r="B514" s="19" t="s">
        <v>216</v>
      </c>
      <c r="C514" s="22">
        <v>0</v>
      </c>
      <c r="D514" s="20">
        <v>19.899999999999999</v>
      </c>
      <c r="E514" s="21">
        <v>17.5</v>
      </c>
      <c r="F514" s="19">
        <v>3</v>
      </c>
      <c r="H514" s="23" t="s">
        <v>33</v>
      </c>
      <c r="I514" s="24" t="s">
        <v>47</v>
      </c>
    </row>
    <row r="515" spans="1:9" x14ac:dyDescent="0.3">
      <c r="A515" s="19" t="s">
        <v>215</v>
      </c>
      <c r="B515" s="19" t="s">
        <v>208</v>
      </c>
      <c r="C515" s="22">
        <v>0</v>
      </c>
      <c r="D515" s="20">
        <v>16.2</v>
      </c>
      <c r="E515" s="21">
        <v>30.5</v>
      </c>
      <c r="F515" s="19">
        <v>5</v>
      </c>
      <c r="H515" s="23" t="s">
        <v>33</v>
      </c>
      <c r="I515" s="24" t="s">
        <v>47</v>
      </c>
    </row>
    <row r="516" spans="1:9" x14ac:dyDescent="0.3">
      <c r="A516" s="19" t="s">
        <v>217</v>
      </c>
      <c r="B516" s="19" t="s">
        <v>218</v>
      </c>
      <c r="C516" s="22">
        <v>0</v>
      </c>
      <c r="D516" s="20">
        <v>13.8</v>
      </c>
      <c r="E516" s="21">
        <v>29.4</v>
      </c>
      <c r="F516" s="19">
        <v>2</v>
      </c>
      <c r="H516" s="23" t="s">
        <v>33</v>
      </c>
      <c r="I516" s="24" t="s">
        <v>138</v>
      </c>
    </row>
    <row r="517" spans="1:9" x14ac:dyDescent="0.3">
      <c r="A517" s="19" t="s">
        <v>217</v>
      </c>
      <c r="B517" s="19" t="s">
        <v>218</v>
      </c>
      <c r="C517" s="22">
        <v>0</v>
      </c>
      <c r="D517" s="20">
        <v>14.9</v>
      </c>
      <c r="E517" s="21">
        <v>39.200000000000003</v>
      </c>
      <c r="F517" s="19">
        <v>2</v>
      </c>
      <c r="H517" s="23" t="s">
        <v>33</v>
      </c>
      <c r="I517" s="24" t="s">
        <v>138</v>
      </c>
    </row>
    <row r="518" spans="1:9" x14ac:dyDescent="0.3">
      <c r="A518" s="19" t="s">
        <v>217</v>
      </c>
      <c r="B518" s="19" t="s">
        <v>218</v>
      </c>
      <c r="C518" s="22">
        <v>0</v>
      </c>
      <c r="D518" s="20">
        <v>14</v>
      </c>
      <c r="E518" s="21">
        <v>4.4000000000000004</v>
      </c>
      <c r="F518" s="19">
        <v>3</v>
      </c>
      <c r="H518" s="23" t="s">
        <v>33</v>
      </c>
      <c r="I518" s="24" t="s">
        <v>138</v>
      </c>
    </row>
    <row r="519" spans="1:9" x14ac:dyDescent="0.3">
      <c r="A519" s="19" t="s">
        <v>217</v>
      </c>
      <c r="B519" s="19" t="s">
        <v>218</v>
      </c>
      <c r="C519" s="22">
        <v>0</v>
      </c>
      <c r="D519" s="20">
        <v>15.9</v>
      </c>
      <c r="E519" s="21">
        <v>23.5</v>
      </c>
      <c r="F519" s="19">
        <v>2</v>
      </c>
      <c r="H519" s="23" t="s">
        <v>33</v>
      </c>
      <c r="I519" s="24" t="s">
        <v>138</v>
      </c>
    </row>
    <row r="520" spans="1:9" x14ac:dyDescent="0.3">
      <c r="A520" s="19" t="s">
        <v>217</v>
      </c>
      <c r="B520" s="19" t="s">
        <v>219</v>
      </c>
      <c r="C520" s="22">
        <v>0</v>
      </c>
      <c r="D520" s="20">
        <v>13.4</v>
      </c>
      <c r="E520" s="21">
        <v>43.3</v>
      </c>
      <c r="F520" s="19">
        <v>2</v>
      </c>
      <c r="H520" s="23" t="s">
        <v>33</v>
      </c>
      <c r="I520" s="24" t="s">
        <v>37</v>
      </c>
    </row>
    <row r="521" spans="1:9" x14ac:dyDescent="0.3">
      <c r="A521" s="19" t="s">
        <v>217</v>
      </c>
      <c r="B521" s="19" t="s">
        <v>219</v>
      </c>
      <c r="C521" s="22">
        <v>0</v>
      </c>
      <c r="D521" s="20">
        <v>13.9</v>
      </c>
      <c r="E521" s="21">
        <v>26</v>
      </c>
      <c r="F521" s="19">
        <v>1</v>
      </c>
      <c r="H521" s="23" t="s">
        <v>33</v>
      </c>
      <c r="I521" s="24" t="s">
        <v>37</v>
      </c>
    </row>
    <row r="522" spans="1:9" x14ac:dyDescent="0.3">
      <c r="A522" s="19" t="s">
        <v>217</v>
      </c>
      <c r="B522" s="19" t="s">
        <v>219</v>
      </c>
      <c r="C522" s="22">
        <v>0</v>
      </c>
      <c r="D522" s="20">
        <v>13.8</v>
      </c>
      <c r="E522" s="21">
        <v>28.3</v>
      </c>
      <c r="F522" s="19">
        <v>2</v>
      </c>
      <c r="H522" s="23" t="s">
        <v>33</v>
      </c>
      <c r="I522" s="24" t="s">
        <v>37</v>
      </c>
    </row>
    <row r="523" spans="1:9" x14ac:dyDescent="0.3">
      <c r="A523" s="19" t="s">
        <v>217</v>
      </c>
      <c r="B523" s="19" t="s">
        <v>219</v>
      </c>
      <c r="C523" s="22">
        <v>0</v>
      </c>
      <c r="D523" s="20">
        <v>9.9</v>
      </c>
      <c r="E523" s="21">
        <v>53.1</v>
      </c>
      <c r="F523" s="19">
        <v>3</v>
      </c>
      <c r="H523" s="23" t="s">
        <v>33</v>
      </c>
      <c r="I523" s="24" t="s">
        <v>37</v>
      </c>
    </row>
    <row r="524" spans="1:9" x14ac:dyDescent="0.3">
      <c r="A524" s="19" t="s">
        <v>217</v>
      </c>
      <c r="B524" s="19" t="s">
        <v>220</v>
      </c>
      <c r="C524" s="22">
        <v>0</v>
      </c>
      <c r="D524" s="20">
        <v>9.9</v>
      </c>
      <c r="E524" s="21">
        <v>38.700000000000003</v>
      </c>
      <c r="F524" s="19">
        <v>3</v>
      </c>
      <c r="H524" s="23" t="s">
        <v>33</v>
      </c>
      <c r="I524" s="24" t="s">
        <v>37</v>
      </c>
    </row>
    <row r="525" spans="1:9" x14ac:dyDescent="0.3">
      <c r="A525" s="19" t="s">
        <v>217</v>
      </c>
      <c r="B525" s="19" t="s">
        <v>220</v>
      </c>
      <c r="C525" s="22">
        <v>0</v>
      </c>
      <c r="D525" s="20">
        <v>9.8000000000000007</v>
      </c>
      <c r="E525" s="21">
        <v>38.799999999999997</v>
      </c>
      <c r="F525" s="19">
        <v>3</v>
      </c>
      <c r="H525" s="23" t="s">
        <v>33</v>
      </c>
      <c r="I525" s="24" t="s">
        <v>37</v>
      </c>
    </row>
    <row r="526" spans="1:9" x14ac:dyDescent="0.3">
      <c r="A526" s="19" t="s">
        <v>217</v>
      </c>
      <c r="B526" s="19" t="s">
        <v>220</v>
      </c>
      <c r="C526" s="22">
        <v>0</v>
      </c>
      <c r="D526" s="20">
        <v>9.6999999999999993</v>
      </c>
      <c r="E526" s="21">
        <v>39.4</v>
      </c>
      <c r="F526" s="19">
        <v>3</v>
      </c>
      <c r="H526" s="23" t="s">
        <v>33</v>
      </c>
      <c r="I526" s="24" t="s">
        <v>37</v>
      </c>
    </row>
    <row r="527" spans="1:9" x14ac:dyDescent="0.3">
      <c r="A527" s="19" t="s">
        <v>217</v>
      </c>
      <c r="B527" s="19" t="s">
        <v>220</v>
      </c>
      <c r="C527" s="22">
        <v>0</v>
      </c>
      <c r="D527" s="20">
        <v>10.9</v>
      </c>
      <c r="E527" s="21">
        <v>42.7</v>
      </c>
      <c r="F527" s="19">
        <v>3</v>
      </c>
      <c r="H527" s="23" t="s">
        <v>33</v>
      </c>
      <c r="I527" s="24" t="s">
        <v>37</v>
      </c>
    </row>
    <row r="528" spans="1:9" x14ac:dyDescent="0.3">
      <c r="A528" s="19" t="s">
        <v>217</v>
      </c>
      <c r="B528" s="19" t="s">
        <v>220</v>
      </c>
      <c r="C528" s="22">
        <v>0</v>
      </c>
      <c r="D528" s="20">
        <v>16.8</v>
      </c>
      <c r="E528" s="21">
        <v>19</v>
      </c>
      <c r="F528" s="19">
        <v>1</v>
      </c>
      <c r="H528" s="23" t="s">
        <v>33</v>
      </c>
      <c r="I528" s="24" t="s">
        <v>37</v>
      </c>
    </row>
    <row r="529" spans="1:9" x14ac:dyDescent="0.3">
      <c r="A529" s="19" t="s">
        <v>217</v>
      </c>
      <c r="B529" s="19" t="s">
        <v>221</v>
      </c>
      <c r="C529" s="22">
        <v>0</v>
      </c>
      <c r="D529" s="20">
        <v>25.4</v>
      </c>
      <c r="E529" s="21">
        <v>39.4</v>
      </c>
      <c r="F529" s="19">
        <v>3</v>
      </c>
      <c r="H529" s="23" t="s">
        <v>33</v>
      </c>
      <c r="I529" s="24" t="s">
        <v>37</v>
      </c>
    </row>
    <row r="530" spans="1:9" x14ac:dyDescent="0.3">
      <c r="A530" s="19" t="s">
        <v>217</v>
      </c>
      <c r="B530" s="19" t="s">
        <v>222</v>
      </c>
      <c r="C530" s="22">
        <v>0</v>
      </c>
      <c r="D530" s="20">
        <v>11.5</v>
      </c>
      <c r="E530" s="21">
        <v>78.599999999999994</v>
      </c>
      <c r="F530" s="19">
        <v>7</v>
      </c>
      <c r="H530" s="23" t="s">
        <v>33</v>
      </c>
      <c r="I530" s="24" t="s">
        <v>34</v>
      </c>
    </row>
    <row r="531" spans="1:9" x14ac:dyDescent="0.3">
      <c r="A531" s="19" t="s">
        <v>223</v>
      </c>
      <c r="B531" s="19" t="s">
        <v>224</v>
      </c>
      <c r="C531" s="22">
        <v>0</v>
      </c>
      <c r="D531" s="20">
        <v>15.8</v>
      </c>
      <c r="E531" s="21">
        <v>21.9</v>
      </c>
      <c r="F531" s="19">
        <v>3</v>
      </c>
      <c r="H531" s="23" t="s">
        <v>33</v>
      </c>
      <c r="I531" s="24" t="s">
        <v>37</v>
      </c>
    </row>
    <row r="532" spans="1:9" x14ac:dyDescent="0.3">
      <c r="A532" s="19" t="s">
        <v>223</v>
      </c>
      <c r="B532" s="19" t="s">
        <v>224</v>
      </c>
      <c r="C532" s="22">
        <v>0</v>
      </c>
      <c r="D532" s="20">
        <v>13.9</v>
      </c>
      <c r="E532" s="21">
        <v>58</v>
      </c>
      <c r="F532" s="19">
        <v>3</v>
      </c>
      <c r="H532" s="23" t="s">
        <v>33</v>
      </c>
      <c r="I532" s="24" t="s">
        <v>37</v>
      </c>
    </row>
    <row r="533" spans="1:9" x14ac:dyDescent="0.3">
      <c r="A533" s="19" t="s">
        <v>223</v>
      </c>
      <c r="B533" s="19" t="s">
        <v>224</v>
      </c>
      <c r="C533" s="22">
        <v>0</v>
      </c>
      <c r="D533" s="20">
        <v>17.899999999999999</v>
      </c>
      <c r="E533" s="21">
        <v>14.6</v>
      </c>
      <c r="F533" s="19">
        <v>1</v>
      </c>
      <c r="H533" s="23" t="s">
        <v>33</v>
      </c>
      <c r="I533" s="24" t="s">
        <v>37</v>
      </c>
    </row>
    <row r="534" spans="1:9" x14ac:dyDescent="0.3">
      <c r="A534" s="19" t="s">
        <v>223</v>
      </c>
      <c r="B534" s="19" t="s">
        <v>224</v>
      </c>
      <c r="C534" s="22">
        <v>0</v>
      </c>
      <c r="D534" s="20">
        <v>9</v>
      </c>
      <c r="E534" s="21">
        <v>87.3</v>
      </c>
      <c r="F534" s="19">
        <v>7</v>
      </c>
      <c r="H534" s="23" t="s">
        <v>33</v>
      </c>
      <c r="I534" s="24" t="s">
        <v>37</v>
      </c>
    </row>
    <row r="535" spans="1:9" x14ac:dyDescent="0.3">
      <c r="A535" s="19" t="s">
        <v>223</v>
      </c>
      <c r="B535" s="19" t="s">
        <v>224</v>
      </c>
      <c r="C535" s="22">
        <v>0</v>
      </c>
      <c r="D535" s="20">
        <v>11</v>
      </c>
      <c r="E535" s="21">
        <v>56</v>
      </c>
      <c r="F535" s="19">
        <v>6</v>
      </c>
      <c r="H535" s="23" t="s">
        <v>33</v>
      </c>
      <c r="I535" s="24" t="s">
        <v>37</v>
      </c>
    </row>
    <row r="536" spans="1:9" x14ac:dyDescent="0.3">
      <c r="A536" s="19" t="s">
        <v>223</v>
      </c>
      <c r="B536" s="19" t="s">
        <v>224</v>
      </c>
      <c r="C536" s="22">
        <v>0</v>
      </c>
      <c r="D536" s="20">
        <v>9</v>
      </c>
      <c r="E536" s="21">
        <v>96.6</v>
      </c>
      <c r="F536" s="19">
        <v>5</v>
      </c>
      <c r="H536" s="23" t="s">
        <v>33</v>
      </c>
      <c r="I536" s="24" t="s">
        <v>37</v>
      </c>
    </row>
    <row r="537" spans="1:9" x14ac:dyDescent="0.3">
      <c r="A537" s="19" t="s">
        <v>223</v>
      </c>
      <c r="B537" s="19" t="s">
        <v>224</v>
      </c>
      <c r="C537" s="22">
        <v>0</v>
      </c>
      <c r="D537" s="20">
        <v>14.8</v>
      </c>
      <c r="E537" s="21">
        <v>15.7</v>
      </c>
      <c r="F537" s="19">
        <v>4</v>
      </c>
      <c r="H537" s="23" t="s">
        <v>33</v>
      </c>
      <c r="I537" s="24" t="s">
        <v>37</v>
      </c>
    </row>
    <row r="538" spans="1:9" x14ac:dyDescent="0.3">
      <c r="A538" s="19" t="s">
        <v>223</v>
      </c>
      <c r="B538" s="19" t="s">
        <v>224</v>
      </c>
      <c r="C538" s="22">
        <v>0</v>
      </c>
      <c r="D538" s="20">
        <v>14</v>
      </c>
      <c r="E538" s="21">
        <v>21</v>
      </c>
      <c r="F538" s="19">
        <v>4</v>
      </c>
      <c r="H538" s="23" t="s">
        <v>33</v>
      </c>
      <c r="I538" s="24" t="s">
        <v>37</v>
      </c>
    </row>
    <row r="539" spans="1:9" x14ac:dyDescent="0.3">
      <c r="A539" s="19" t="s">
        <v>223</v>
      </c>
      <c r="B539" s="19" t="s">
        <v>224</v>
      </c>
      <c r="C539" s="22">
        <v>0</v>
      </c>
      <c r="D539" s="20">
        <v>11.9</v>
      </c>
      <c r="E539" s="21">
        <v>50.2</v>
      </c>
      <c r="F539" s="19">
        <v>4</v>
      </c>
      <c r="H539" s="23" t="s">
        <v>33</v>
      </c>
      <c r="I539" s="24" t="s">
        <v>37</v>
      </c>
    </row>
    <row r="540" spans="1:9" x14ac:dyDescent="0.3">
      <c r="A540" s="19" t="s">
        <v>223</v>
      </c>
      <c r="B540" s="19" t="s">
        <v>224</v>
      </c>
      <c r="C540" s="22">
        <v>0</v>
      </c>
      <c r="D540" s="20">
        <v>11.9</v>
      </c>
      <c r="E540" s="21">
        <v>62</v>
      </c>
      <c r="F540" s="19">
        <v>4</v>
      </c>
      <c r="H540" s="23" t="s">
        <v>33</v>
      </c>
      <c r="I540" s="24" t="s">
        <v>37</v>
      </c>
    </row>
    <row r="541" spans="1:9" x14ac:dyDescent="0.3">
      <c r="A541" s="19" t="s">
        <v>223</v>
      </c>
      <c r="B541" s="19" t="s">
        <v>224</v>
      </c>
      <c r="C541" s="22">
        <v>0</v>
      </c>
      <c r="D541" s="20">
        <v>8.9</v>
      </c>
      <c r="E541" s="21">
        <v>89.8</v>
      </c>
      <c r="F541" s="19">
        <v>4</v>
      </c>
      <c r="H541" s="23" t="s">
        <v>33</v>
      </c>
      <c r="I541" s="24" t="s">
        <v>37</v>
      </c>
    </row>
    <row r="542" spans="1:9" x14ac:dyDescent="0.3">
      <c r="A542" s="19" t="s">
        <v>223</v>
      </c>
      <c r="B542" s="19" t="s">
        <v>224</v>
      </c>
      <c r="C542" s="22">
        <v>0</v>
      </c>
      <c r="D542" s="20">
        <v>15.9</v>
      </c>
      <c r="E542" s="21">
        <v>9.8000000000000007</v>
      </c>
      <c r="F542" s="19">
        <v>3</v>
      </c>
      <c r="H542" s="23" t="s">
        <v>33</v>
      </c>
      <c r="I542" s="24" t="s">
        <v>37</v>
      </c>
    </row>
    <row r="543" spans="1:9" x14ac:dyDescent="0.3">
      <c r="A543" s="19" t="s">
        <v>223</v>
      </c>
      <c r="B543" s="19" t="s">
        <v>224</v>
      </c>
      <c r="C543" s="22">
        <v>0</v>
      </c>
      <c r="D543" s="20">
        <v>14.5</v>
      </c>
      <c r="E543" s="21">
        <v>25</v>
      </c>
      <c r="F543" s="19">
        <v>3</v>
      </c>
      <c r="H543" s="23" t="s">
        <v>33</v>
      </c>
      <c r="I543" s="24" t="s">
        <v>37</v>
      </c>
    </row>
    <row r="544" spans="1:9" x14ac:dyDescent="0.3">
      <c r="A544" s="19" t="s">
        <v>223</v>
      </c>
      <c r="B544" s="19" t="s">
        <v>224</v>
      </c>
      <c r="C544" s="22">
        <v>0</v>
      </c>
      <c r="D544" s="20">
        <v>17.899999999999999</v>
      </c>
      <c r="E544" s="21">
        <v>27.5</v>
      </c>
      <c r="F544" s="19">
        <v>3</v>
      </c>
      <c r="H544" s="23" t="s">
        <v>33</v>
      </c>
      <c r="I544" s="24" t="s">
        <v>37</v>
      </c>
    </row>
    <row r="545" spans="1:9" x14ac:dyDescent="0.3">
      <c r="A545" s="19" t="s">
        <v>223</v>
      </c>
      <c r="B545" s="19" t="s">
        <v>224</v>
      </c>
      <c r="C545" s="22">
        <v>0</v>
      </c>
      <c r="D545" s="20">
        <v>17</v>
      </c>
      <c r="E545" s="21">
        <v>32.6</v>
      </c>
      <c r="F545" s="19">
        <v>3</v>
      </c>
      <c r="H545" s="23" t="s">
        <v>33</v>
      </c>
      <c r="I545" s="24" t="s">
        <v>37</v>
      </c>
    </row>
    <row r="546" spans="1:9" x14ac:dyDescent="0.3">
      <c r="A546" s="19" t="s">
        <v>223</v>
      </c>
      <c r="B546" s="19" t="s">
        <v>224</v>
      </c>
      <c r="C546" s="22">
        <v>0</v>
      </c>
      <c r="D546" s="20">
        <v>15</v>
      </c>
      <c r="E546" s="21">
        <v>38.4</v>
      </c>
      <c r="F546" s="19">
        <v>3</v>
      </c>
      <c r="H546" s="23" t="s">
        <v>33</v>
      </c>
      <c r="I546" s="24" t="s">
        <v>37</v>
      </c>
    </row>
    <row r="547" spans="1:9" x14ac:dyDescent="0.3">
      <c r="A547" s="19" t="s">
        <v>223</v>
      </c>
      <c r="B547" s="19" t="s">
        <v>224</v>
      </c>
      <c r="C547" s="22">
        <v>0</v>
      </c>
      <c r="D547" s="20">
        <v>13.9</v>
      </c>
      <c r="E547" s="21">
        <v>45.3</v>
      </c>
      <c r="F547" s="19">
        <v>3</v>
      </c>
      <c r="H547" s="23" t="s">
        <v>33</v>
      </c>
      <c r="I547" s="24" t="s">
        <v>37</v>
      </c>
    </row>
    <row r="548" spans="1:9" x14ac:dyDescent="0.3">
      <c r="A548" s="19" t="s">
        <v>223</v>
      </c>
      <c r="B548" s="19" t="s">
        <v>224</v>
      </c>
      <c r="C548" s="22">
        <v>0</v>
      </c>
      <c r="D548" s="20">
        <v>17.899999999999999</v>
      </c>
      <c r="E548" s="21">
        <v>26.5</v>
      </c>
      <c r="F548" s="19">
        <v>2</v>
      </c>
      <c r="H548" s="23" t="s">
        <v>33</v>
      </c>
      <c r="I548" s="24" t="s">
        <v>37</v>
      </c>
    </row>
    <row r="549" spans="1:9" x14ac:dyDescent="0.3">
      <c r="A549" s="19" t="s">
        <v>223</v>
      </c>
      <c r="B549" s="19" t="s">
        <v>224</v>
      </c>
      <c r="C549" s="22">
        <v>0</v>
      </c>
      <c r="D549" s="20">
        <v>19</v>
      </c>
      <c r="E549" s="21">
        <v>28.7</v>
      </c>
      <c r="F549" s="19">
        <v>2</v>
      </c>
      <c r="H549" s="23" t="s">
        <v>33</v>
      </c>
      <c r="I549" s="24" t="s">
        <v>37</v>
      </c>
    </row>
    <row r="550" spans="1:9" x14ac:dyDescent="0.3">
      <c r="A550" s="19" t="s">
        <v>223</v>
      </c>
      <c r="B550" s="19" t="s">
        <v>224</v>
      </c>
      <c r="C550" s="22">
        <v>0</v>
      </c>
      <c r="D550" s="20">
        <v>18.899999999999999</v>
      </c>
      <c r="E550" s="21">
        <v>31.1</v>
      </c>
      <c r="F550" s="19">
        <v>2</v>
      </c>
      <c r="H550" s="23" t="s">
        <v>33</v>
      </c>
      <c r="I550" s="24" t="s">
        <v>37</v>
      </c>
    </row>
    <row r="551" spans="1:9" x14ac:dyDescent="0.3">
      <c r="A551" s="19" t="s">
        <v>223</v>
      </c>
      <c r="B551" s="19" t="s">
        <v>224</v>
      </c>
      <c r="C551" s="22">
        <v>0</v>
      </c>
      <c r="D551" s="20">
        <v>18.899999999999999</v>
      </c>
      <c r="E551" s="21">
        <v>34.6</v>
      </c>
      <c r="F551" s="19">
        <v>2</v>
      </c>
      <c r="H551" s="23" t="s">
        <v>33</v>
      </c>
      <c r="I551" s="24" t="s">
        <v>37</v>
      </c>
    </row>
    <row r="552" spans="1:9" x14ac:dyDescent="0.3">
      <c r="A552" s="19" t="s">
        <v>223</v>
      </c>
      <c r="B552" s="19" t="s">
        <v>224</v>
      </c>
      <c r="C552" s="22">
        <v>0</v>
      </c>
      <c r="D552" s="20">
        <v>19</v>
      </c>
      <c r="E552" s="21">
        <v>17.600000000000001</v>
      </c>
      <c r="F552" s="19">
        <v>1</v>
      </c>
      <c r="H552" s="23" t="s">
        <v>33</v>
      </c>
      <c r="I552" s="24" t="s">
        <v>37</v>
      </c>
    </row>
    <row r="553" spans="1:9" x14ac:dyDescent="0.3">
      <c r="A553" s="19" t="s">
        <v>223</v>
      </c>
      <c r="B553" s="19" t="s">
        <v>224</v>
      </c>
      <c r="C553" s="22">
        <v>0</v>
      </c>
      <c r="D553" s="20">
        <v>19.899999999999999</v>
      </c>
      <c r="E553" s="21">
        <v>20.3</v>
      </c>
      <c r="F553" s="19">
        <v>1</v>
      </c>
      <c r="H553" s="23" t="s">
        <v>33</v>
      </c>
      <c r="I553" s="24" t="s">
        <v>37</v>
      </c>
    </row>
    <row r="554" spans="1:9" x14ac:dyDescent="0.3">
      <c r="A554" s="19" t="s">
        <v>223</v>
      </c>
      <c r="B554" s="19" t="s">
        <v>224</v>
      </c>
      <c r="C554" s="22">
        <v>0</v>
      </c>
      <c r="D554" s="20">
        <v>19.899999999999999</v>
      </c>
      <c r="E554" s="21">
        <v>22.8</v>
      </c>
      <c r="F554" s="19">
        <v>1</v>
      </c>
      <c r="H554" s="23" t="s">
        <v>33</v>
      </c>
      <c r="I554" s="24" t="s">
        <v>37</v>
      </c>
    </row>
    <row r="555" spans="1:9" x14ac:dyDescent="0.3">
      <c r="A555" s="19" t="s">
        <v>223</v>
      </c>
      <c r="B555" s="19" t="s">
        <v>224</v>
      </c>
      <c r="C555" s="22">
        <v>0</v>
      </c>
      <c r="D555" s="20">
        <v>20</v>
      </c>
      <c r="E555" s="21">
        <v>23.7</v>
      </c>
      <c r="F555" s="19">
        <v>1</v>
      </c>
      <c r="H555" s="23" t="s">
        <v>33</v>
      </c>
      <c r="I555" s="24" t="s">
        <v>37</v>
      </c>
    </row>
    <row r="556" spans="1:9" x14ac:dyDescent="0.3">
      <c r="A556" s="19" t="s">
        <v>223</v>
      </c>
      <c r="B556" s="19" t="s">
        <v>224</v>
      </c>
      <c r="C556" s="22">
        <v>0</v>
      </c>
      <c r="D556" s="20">
        <v>8.6999999999999993</v>
      </c>
      <c r="E556" s="21">
        <v>55</v>
      </c>
      <c r="F556" s="19">
        <v>6</v>
      </c>
      <c r="H556" s="23" t="s">
        <v>33</v>
      </c>
      <c r="I556" s="24" t="s">
        <v>37</v>
      </c>
    </row>
    <row r="557" spans="1:9" x14ac:dyDescent="0.3">
      <c r="A557" s="19" t="s">
        <v>223</v>
      </c>
      <c r="B557" s="19" t="s">
        <v>224</v>
      </c>
      <c r="C557" s="22">
        <v>0</v>
      </c>
      <c r="D557" s="20">
        <v>20.9</v>
      </c>
      <c r="E557" s="21">
        <v>26.1</v>
      </c>
      <c r="F557" s="19">
        <v>3</v>
      </c>
      <c r="H557" s="23" t="s">
        <v>33</v>
      </c>
      <c r="I557" s="24" t="s">
        <v>37</v>
      </c>
    </row>
    <row r="558" spans="1:9" x14ac:dyDescent="0.3">
      <c r="A558" s="19" t="s">
        <v>223</v>
      </c>
      <c r="B558" s="19" t="s">
        <v>224</v>
      </c>
      <c r="C558" s="22">
        <v>0</v>
      </c>
      <c r="D558" s="20">
        <v>16</v>
      </c>
      <c r="E558" s="21">
        <v>65</v>
      </c>
      <c r="F558" s="19">
        <v>2</v>
      </c>
      <c r="H558" s="23" t="s">
        <v>33</v>
      </c>
      <c r="I558" s="24" t="s">
        <v>37</v>
      </c>
    </row>
    <row r="559" spans="1:9" x14ac:dyDescent="0.3">
      <c r="A559" s="19" t="s">
        <v>223</v>
      </c>
      <c r="B559" s="19" t="s">
        <v>225</v>
      </c>
      <c r="C559" s="22">
        <v>0</v>
      </c>
      <c r="D559" s="20">
        <v>17.899999999999999</v>
      </c>
      <c r="E559" s="21">
        <v>15.3</v>
      </c>
      <c r="F559" s="19">
        <v>3</v>
      </c>
      <c r="H559" s="23" t="s">
        <v>33</v>
      </c>
      <c r="I559" s="24" t="s">
        <v>70</v>
      </c>
    </row>
    <row r="560" spans="1:9" x14ac:dyDescent="0.3">
      <c r="A560" s="19" t="s">
        <v>223</v>
      </c>
      <c r="B560" s="19" t="s">
        <v>226</v>
      </c>
      <c r="C560" s="22">
        <v>0</v>
      </c>
      <c r="D560" s="20">
        <v>6.9</v>
      </c>
      <c r="E560" s="21">
        <v>99</v>
      </c>
      <c r="F560" s="19">
        <v>8</v>
      </c>
      <c r="H560" s="23" t="s">
        <v>33</v>
      </c>
      <c r="I560" s="24" t="s">
        <v>37</v>
      </c>
    </row>
    <row r="561" spans="1:9" x14ac:dyDescent="0.3">
      <c r="A561" s="19" t="s">
        <v>223</v>
      </c>
      <c r="B561" s="19" t="s">
        <v>226</v>
      </c>
      <c r="C561" s="22">
        <v>0</v>
      </c>
      <c r="D561" s="20">
        <v>10.5</v>
      </c>
      <c r="E561" s="21">
        <v>59.8</v>
      </c>
      <c r="F561" s="19">
        <v>7</v>
      </c>
      <c r="H561" s="23" t="s">
        <v>33</v>
      </c>
      <c r="I561" s="24" t="s">
        <v>37</v>
      </c>
    </row>
    <row r="562" spans="1:9" x14ac:dyDescent="0.3">
      <c r="A562" s="19" t="s">
        <v>223</v>
      </c>
      <c r="B562" s="19" t="s">
        <v>226</v>
      </c>
      <c r="C562" s="22">
        <v>0</v>
      </c>
      <c r="D562" s="20">
        <v>11.3</v>
      </c>
      <c r="E562" s="21">
        <v>80.400000000000006</v>
      </c>
      <c r="F562" s="19">
        <v>5</v>
      </c>
      <c r="H562" s="23" t="s">
        <v>33</v>
      </c>
      <c r="I562" s="24" t="s">
        <v>37</v>
      </c>
    </row>
    <row r="563" spans="1:9" x14ac:dyDescent="0.3">
      <c r="A563" s="19" t="s">
        <v>223</v>
      </c>
      <c r="B563" s="19" t="s">
        <v>226</v>
      </c>
      <c r="C563" s="22">
        <v>0</v>
      </c>
      <c r="D563" s="20">
        <v>18</v>
      </c>
      <c r="E563" s="21">
        <v>39.200000000000003</v>
      </c>
      <c r="F563" s="19">
        <v>4</v>
      </c>
      <c r="H563" s="23" t="s">
        <v>33</v>
      </c>
      <c r="I563" s="24" t="s">
        <v>37</v>
      </c>
    </row>
    <row r="564" spans="1:9" x14ac:dyDescent="0.3">
      <c r="A564" s="19" t="s">
        <v>223</v>
      </c>
      <c r="B564" s="19" t="s">
        <v>226</v>
      </c>
      <c r="C564" s="22">
        <v>0</v>
      </c>
      <c r="D564" s="20">
        <v>17</v>
      </c>
      <c r="E564" s="21">
        <v>55.4</v>
      </c>
      <c r="F564" s="19">
        <v>4</v>
      </c>
      <c r="H564" s="23" t="s">
        <v>33</v>
      </c>
      <c r="I564" s="24" t="s">
        <v>37</v>
      </c>
    </row>
    <row r="565" spans="1:9" x14ac:dyDescent="0.3">
      <c r="A565" s="19" t="s">
        <v>223</v>
      </c>
      <c r="B565" s="19" t="s">
        <v>226</v>
      </c>
      <c r="C565" s="22">
        <v>0</v>
      </c>
      <c r="D565" s="20">
        <v>22.9</v>
      </c>
      <c r="E565" s="21">
        <v>33.9</v>
      </c>
      <c r="F565" s="19">
        <v>2</v>
      </c>
      <c r="H565" s="23" t="s">
        <v>33</v>
      </c>
      <c r="I565" s="24" t="s">
        <v>37</v>
      </c>
    </row>
    <row r="566" spans="1:9" x14ac:dyDescent="0.3">
      <c r="A566" s="19" t="s">
        <v>223</v>
      </c>
      <c r="B566" s="19" t="s">
        <v>226</v>
      </c>
      <c r="C566" s="22">
        <v>0</v>
      </c>
      <c r="D566" s="20">
        <v>18.5</v>
      </c>
      <c r="E566" s="21">
        <v>21.4</v>
      </c>
      <c r="F566" s="19">
        <v>1</v>
      </c>
      <c r="H566" s="23" t="s">
        <v>33</v>
      </c>
      <c r="I566" s="24" t="s">
        <v>37</v>
      </c>
    </row>
    <row r="567" spans="1:9" x14ac:dyDescent="0.3">
      <c r="A567" s="19" t="s">
        <v>223</v>
      </c>
      <c r="B567" s="19" t="s">
        <v>226</v>
      </c>
      <c r="C567" s="22">
        <v>0</v>
      </c>
      <c r="D567" s="20">
        <v>21</v>
      </c>
      <c r="E567" s="21">
        <v>46</v>
      </c>
      <c r="F567" s="19">
        <v>4</v>
      </c>
      <c r="H567" s="23" t="s">
        <v>33</v>
      </c>
      <c r="I567" s="24" t="s">
        <v>37</v>
      </c>
    </row>
    <row r="568" spans="1:9" x14ac:dyDescent="0.3">
      <c r="A568" s="19" t="s">
        <v>223</v>
      </c>
      <c r="B568" s="19" t="s">
        <v>227</v>
      </c>
      <c r="C568" s="22">
        <v>0</v>
      </c>
      <c r="D568" s="20">
        <v>21.4</v>
      </c>
      <c r="E568" s="21">
        <v>5.6</v>
      </c>
      <c r="F568" s="19">
        <v>2</v>
      </c>
      <c r="H568" s="23" t="s">
        <v>33</v>
      </c>
      <c r="I568" s="24" t="s">
        <v>34</v>
      </c>
    </row>
    <row r="569" spans="1:9" x14ac:dyDescent="0.3">
      <c r="A569" s="19" t="s">
        <v>223</v>
      </c>
      <c r="B569" s="19" t="s">
        <v>227</v>
      </c>
      <c r="C569" s="22">
        <v>0</v>
      </c>
      <c r="D569" s="20">
        <v>19</v>
      </c>
      <c r="E569" s="21">
        <v>56.3</v>
      </c>
      <c r="F569" s="19">
        <v>5</v>
      </c>
      <c r="H569" s="23" t="s">
        <v>33</v>
      </c>
      <c r="I569" s="24" t="s">
        <v>34</v>
      </c>
    </row>
    <row r="570" spans="1:9" x14ac:dyDescent="0.3">
      <c r="A570" s="19" t="s">
        <v>223</v>
      </c>
      <c r="B570" s="19" t="s">
        <v>228</v>
      </c>
      <c r="C570" s="22">
        <v>0</v>
      </c>
      <c r="D570" s="20">
        <v>15.5</v>
      </c>
      <c r="E570" s="21">
        <v>35.6</v>
      </c>
      <c r="F570" s="19">
        <v>4</v>
      </c>
      <c r="H570" s="23" t="s">
        <v>33</v>
      </c>
      <c r="I570" s="24" t="s">
        <v>34</v>
      </c>
    </row>
    <row r="571" spans="1:9" x14ac:dyDescent="0.3">
      <c r="A571" s="19" t="s">
        <v>223</v>
      </c>
      <c r="B571" s="19" t="s">
        <v>228</v>
      </c>
      <c r="C571" s="22">
        <v>0</v>
      </c>
      <c r="D571" s="20">
        <v>18.899999999999999</v>
      </c>
      <c r="E571" s="21">
        <v>21.1</v>
      </c>
      <c r="F571" s="19">
        <v>1</v>
      </c>
      <c r="H571" s="23" t="s">
        <v>33</v>
      </c>
      <c r="I571" s="24" t="s">
        <v>34</v>
      </c>
    </row>
    <row r="572" spans="1:9" x14ac:dyDescent="0.3">
      <c r="A572" s="19" t="s">
        <v>223</v>
      </c>
      <c r="B572" s="19" t="s">
        <v>228</v>
      </c>
      <c r="C572" s="22">
        <v>0</v>
      </c>
      <c r="D572" s="20">
        <v>18</v>
      </c>
      <c r="E572" s="21">
        <v>24</v>
      </c>
      <c r="F572" s="19">
        <v>1</v>
      </c>
      <c r="H572" s="23" t="s">
        <v>33</v>
      </c>
      <c r="I572" s="24" t="s">
        <v>34</v>
      </c>
    </row>
    <row r="573" spans="1:9" x14ac:dyDescent="0.3">
      <c r="A573" s="19" t="s">
        <v>223</v>
      </c>
      <c r="B573" s="19" t="s">
        <v>228</v>
      </c>
      <c r="C573" s="22">
        <v>0</v>
      </c>
      <c r="D573" s="20">
        <v>11.4</v>
      </c>
      <c r="E573" s="21">
        <v>66.2</v>
      </c>
      <c r="F573" s="19">
        <v>7</v>
      </c>
      <c r="H573" s="23" t="s">
        <v>33</v>
      </c>
      <c r="I573" s="24" t="s">
        <v>34</v>
      </c>
    </row>
    <row r="574" spans="1:9" x14ac:dyDescent="0.3">
      <c r="A574" s="19" t="s">
        <v>223</v>
      </c>
      <c r="B574" s="19" t="s">
        <v>228</v>
      </c>
      <c r="C574" s="22">
        <v>0</v>
      </c>
      <c r="D574" s="20">
        <v>20</v>
      </c>
      <c r="E574" s="21">
        <v>30.2</v>
      </c>
      <c r="F574" s="19">
        <v>4</v>
      </c>
      <c r="H574" s="23" t="s">
        <v>33</v>
      </c>
      <c r="I574" s="24" t="s">
        <v>34</v>
      </c>
    </row>
    <row r="575" spans="1:9" x14ac:dyDescent="0.3">
      <c r="A575" s="19" t="s">
        <v>223</v>
      </c>
      <c r="B575" s="19" t="s">
        <v>228</v>
      </c>
      <c r="C575" s="22">
        <v>0</v>
      </c>
      <c r="D575" s="20">
        <v>27.9</v>
      </c>
      <c r="E575" s="21">
        <v>8.4</v>
      </c>
      <c r="F575" s="19">
        <v>1</v>
      </c>
      <c r="H575" s="23" t="s">
        <v>33</v>
      </c>
      <c r="I575" s="24" t="s">
        <v>34</v>
      </c>
    </row>
    <row r="576" spans="1:9" x14ac:dyDescent="0.3">
      <c r="A576" s="19" t="s">
        <v>223</v>
      </c>
      <c r="B576" s="19" t="s">
        <v>228</v>
      </c>
      <c r="C576" s="22">
        <v>0</v>
      </c>
      <c r="D576" s="20">
        <v>20</v>
      </c>
      <c r="E576" s="21">
        <v>49.2</v>
      </c>
      <c r="F576" s="19">
        <v>4</v>
      </c>
      <c r="H576" s="23" t="s">
        <v>33</v>
      </c>
      <c r="I576" s="24" t="s">
        <v>34</v>
      </c>
    </row>
    <row r="577" spans="1:9" x14ac:dyDescent="0.3">
      <c r="A577" s="19" t="s">
        <v>223</v>
      </c>
      <c r="B577" s="19" t="s">
        <v>229</v>
      </c>
      <c r="C577" s="22">
        <v>0</v>
      </c>
      <c r="D577" s="20">
        <v>7.9</v>
      </c>
      <c r="E577" s="21">
        <v>112</v>
      </c>
      <c r="F577" s="19">
        <v>5</v>
      </c>
      <c r="H577" s="23" t="s">
        <v>33</v>
      </c>
      <c r="I577" s="24" t="s">
        <v>58</v>
      </c>
    </row>
    <row r="578" spans="1:9" x14ac:dyDescent="0.3">
      <c r="A578" s="19" t="s">
        <v>223</v>
      </c>
      <c r="B578" s="19" t="s">
        <v>229</v>
      </c>
      <c r="C578" s="22">
        <v>0</v>
      </c>
      <c r="D578" s="20">
        <v>10</v>
      </c>
      <c r="E578" s="21">
        <v>44.1</v>
      </c>
      <c r="F578" s="19">
        <v>7</v>
      </c>
      <c r="H578" s="23" t="s">
        <v>33</v>
      </c>
      <c r="I578" s="24" t="s">
        <v>58</v>
      </c>
    </row>
    <row r="579" spans="1:9" x14ac:dyDescent="0.3">
      <c r="A579" s="19" t="s">
        <v>223</v>
      </c>
      <c r="B579" s="19" t="s">
        <v>230</v>
      </c>
      <c r="C579" s="22">
        <v>0</v>
      </c>
      <c r="D579" s="20">
        <v>12</v>
      </c>
      <c r="E579" s="21">
        <v>41.9</v>
      </c>
      <c r="F579" s="19">
        <v>4</v>
      </c>
      <c r="H579" s="23" t="s">
        <v>33</v>
      </c>
      <c r="I579" s="24" t="s">
        <v>37</v>
      </c>
    </row>
    <row r="580" spans="1:9" x14ac:dyDescent="0.3">
      <c r="A580" s="19" t="s">
        <v>223</v>
      </c>
      <c r="B580" s="19" t="s">
        <v>230</v>
      </c>
      <c r="C580" s="22">
        <v>0</v>
      </c>
      <c r="D580" s="20">
        <v>16.899999999999999</v>
      </c>
      <c r="E580" s="21">
        <v>27.2</v>
      </c>
      <c r="F580" s="19">
        <v>2</v>
      </c>
      <c r="H580" s="23" t="s">
        <v>33</v>
      </c>
      <c r="I580" s="24" t="s">
        <v>37</v>
      </c>
    </row>
    <row r="581" spans="1:9" x14ac:dyDescent="0.3">
      <c r="A581" s="19" t="s">
        <v>223</v>
      </c>
      <c r="B581" s="19" t="s">
        <v>230</v>
      </c>
      <c r="C581" s="22">
        <v>0</v>
      </c>
      <c r="D581" s="20">
        <v>11.4</v>
      </c>
      <c r="E581" s="21">
        <v>40</v>
      </c>
      <c r="F581" s="19">
        <v>2</v>
      </c>
      <c r="H581" s="23" t="s">
        <v>33</v>
      </c>
      <c r="I581" s="24" t="s">
        <v>37</v>
      </c>
    </row>
    <row r="582" spans="1:9" x14ac:dyDescent="0.3">
      <c r="A582" s="19" t="s">
        <v>223</v>
      </c>
      <c r="B582" s="19" t="s">
        <v>230</v>
      </c>
      <c r="C582" s="22">
        <v>0</v>
      </c>
      <c r="D582" s="20">
        <v>17.899999999999999</v>
      </c>
      <c r="E582" s="21">
        <v>5.8</v>
      </c>
      <c r="F582" s="19">
        <v>1</v>
      </c>
      <c r="H582" s="23" t="s">
        <v>33</v>
      </c>
      <c r="I582" s="24" t="s">
        <v>37</v>
      </c>
    </row>
    <row r="583" spans="1:9" x14ac:dyDescent="0.3">
      <c r="A583" s="19" t="s">
        <v>223</v>
      </c>
      <c r="B583" s="19" t="s">
        <v>230</v>
      </c>
      <c r="C583" s="22">
        <v>0</v>
      </c>
      <c r="D583" s="20">
        <v>15</v>
      </c>
      <c r="E583" s="21">
        <v>13.1</v>
      </c>
      <c r="F583" s="19">
        <v>1</v>
      </c>
      <c r="H583" s="23" t="s">
        <v>33</v>
      </c>
      <c r="I583" s="24" t="s">
        <v>37</v>
      </c>
    </row>
    <row r="584" spans="1:9" x14ac:dyDescent="0.3">
      <c r="A584" s="19" t="s">
        <v>223</v>
      </c>
      <c r="B584" s="19" t="s">
        <v>230</v>
      </c>
      <c r="C584" s="22">
        <v>0</v>
      </c>
      <c r="D584" s="20">
        <v>17</v>
      </c>
      <c r="E584" s="21">
        <v>15.1</v>
      </c>
      <c r="F584" s="19">
        <v>1</v>
      </c>
      <c r="H584" s="23" t="s">
        <v>33</v>
      </c>
      <c r="I584" s="24" t="s">
        <v>37</v>
      </c>
    </row>
    <row r="585" spans="1:9" x14ac:dyDescent="0.3">
      <c r="A585" s="19" t="s">
        <v>223</v>
      </c>
      <c r="B585" s="19" t="s">
        <v>230</v>
      </c>
      <c r="C585" s="22">
        <v>0</v>
      </c>
      <c r="D585" s="20">
        <v>14.9</v>
      </c>
      <c r="E585" s="21">
        <v>27.3</v>
      </c>
      <c r="F585" s="19">
        <v>2</v>
      </c>
      <c r="H585" s="23" t="s">
        <v>33</v>
      </c>
      <c r="I585" s="24" t="s">
        <v>37</v>
      </c>
    </row>
    <row r="586" spans="1:9" x14ac:dyDescent="0.3">
      <c r="A586" s="19" t="s">
        <v>223</v>
      </c>
      <c r="B586" s="19" t="s">
        <v>230</v>
      </c>
      <c r="C586" s="22">
        <v>0</v>
      </c>
      <c r="D586" s="20">
        <v>5.7</v>
      </c>
      <c r="E586" s="21">
        <v>70</v>
      </c>
      <c r="F586" s="19">
        <v>8</v>
      </c>
      <c r="H586" s="23" t="s">
        <v>33</v>
      </c>
      <c r="I586" s="24" t="s">
        <v>37</v>
      </c>
    </row>
    <row r="587" spans="1:9" x14ac:dyDescent="0.3">
      <c r="A587" s="19" t="s">
        <v>223</v>
      </c>
      <c r="B587" s="19" t="s">
        <v>230</v>
      </c>
      <c r="C587" s="22">
        <v>0</v>
      </c>
      <c r="D587" s="20">
        <v>8</v>
      </c>
      <c r="E587" s="21">
        <v>40.799999999999997</v>
      </c>
      <c r="F587" s="19">
        <v>6</v>
      </c>
      <c r="H587" s="23" t="s">
        <v>33</v>
      </c>
      <c r="I587" s="24" t="s">
        <v>37</v>
      </c>
    </row>
    <row r="588" spans="1:9" x14ac:dyDescent="0.3">
      <c r="A588" s="19" t="s">
        <v>223</v>
      </c>
      <c r="B588" s="19" t="s">
        <v>230</v>
      </c>
      <c r="C588" s="22">
        <v>0</v>
      </c>
      <c r="D588" s="20">
        <v>10</v>
      </c>
      <c r="E588" s="21">
        <v>55.3</v>
      </c>
      <c r="F588" s="19">
        <v>5</v>
      </c>
      <c r="H588" s="23" t="s">
        <v>33</v>
      </c>
      <c r="I588" s="24" t="s">
        <v>37</v>
      </c>
    </row>
    <row r="589" spans="1:9" x14ac:dyDescent="0.3">
      <c r="A589" s="19" t="s">
        <v>223</v>
      </c>
      <c r="B589" s="19" t="s">
        <v>231</v>
      </c>
      <c r="C589" s="22">
        <v>0</v>
      </c>
      <c r="D589" s="20">
        <v>16.5</v>
      </c>
      <c r="E589" s="21">
        <v>87.8</v>
      </c>
      <c r="F589" s="19">
        <v>4</v>
      </c>
      <c r="H589" s="23" t="s">
        <v>33</v>
      </c>
      <c r="I589" s="24" t="s">
        <v>70</v>
      </c>
    </row>
    <row r="590" spans="1:9" x14ac:dyDescent="0.3">
      <c r="A590" s="19" t="s">
        <v>223</v>
      </c>
      <c r="B590" s="19" t="s">
        <v>232</v>
      </c>
      <c r="C590" s="22">
        <v>0</v>
      </c>
      <c r="D590" s="20">
        <v>13</v>
      </c>
      <c r="E590" s="21">
        <v>14</v>
      </c>
      <c r="F590" s="19">
        <v>2</v>
      </c>
      <c r="H590" s="23" t="s">
        <v>33</v>
      </c>
      <c r="I590" s="24" t="s">
        <v>37</v>
      </c>
    </row>
    <row r="591" spans="1:9" x14ac:dyDescent="0.3">
      <c r="A591" s="19" t="s">
        <v>223</v>
      </c>
      <c r="B591" s="19" t="s">
        <v>232</v>
      </c>
      <c r="C591" s="22">
        <v>0</v>
      </c>
      <c r="D591" s="20">
        <v>12.8</v>
      </c>
      <c r="E591" s="21">
        <v>14</v>
      </c>
      <c r="F591" s="19">
        <v>2</v>
      </c>
      <c r="H591" s="23" t="s">
        <v>33</v>
      </c>
      <c r="I591" s="24" t="s">
        <v>37</v>
      </c>
    </row>
    <row r="592" spans="1:9" x14ac:dyDescent="0.3">
      <c r="A592" s="19" t="s">
        <v>223</v>
      </c>
      <c r="B592" s="19" t="s">
        <v>232</v>
      </c>
      <c r="C592" s="22">
        <v>0</v>
      </c>
      <c r="D592" s="20">
        <v>13.9</v>
      </c>
      <c r="E592" s="21">
        <v>25.8</v>
      </c>
      <c r="F592" s="19">
        <v>2</v>
      </c>
      <c r="H592" s="23" t="s">
        <v>33</v>
      </c>
      <c r="I592" s="24" t="s">
        <v>37</v>
      </c>
    </row>
    <row r="593" spans="1:9" x14ac:dyDescent="0.3">
      <c r="A593" s="19" t="s">
        <v>223</v>
      </c>
      <c r="B593" s="19" t="s">
        <v>232</v>
      </c>
      <c r="C593" s="22">
        <v>0</v>
      </c>
      <c r="D593" s="20">
        <v>14</v>
      </c>
      <c r="E593" s="21">
        <v>9.4</v>
      </c>
      <c r="F593" s="19">
        <v>2</v>
      </c>
      <c r="H593" s="23" t="s">
        <v>33</v>
      </c>
      <c r="I593" s="24" t="s">
        <v>37</v>
      </c>
    </row>
    <row r="594" spans="1:9" x14ac:dyDescent="0.3">
      <c r="A594" s="19" t="s">
        <v>223</v>
      </c>
      <c r="B594" s="19" t="s">
        <v>232</v>
      </c>
      <c r="C594" s="22">
        <v>0</v>
      </c>
      <c r="D594" s="20">
        <v>15.4</v>
      </c>
      <c r="E594" s="21">
        <v>14.7</v>
      </c>
      <c r="F594" s="19">
        <v>2</v>
      </c>
      <c r="H594" s="23" t="s">
        <v>33</v>
      </c>
      <c r="I594" s="24" t="s">
        <v>37</v>
      </c>
    </row>
    <row r="595" spans="1:9" x14ac:dyDescent="0.3">
      <c r="A595" s="19" t="s">
        <v>223</v>
      </c>
      <c r="B595" s="19" t="s">
        <v>233</v>
      </c>
      <c r="C595" s="22">
        <v>0</v>
      </c>
      <c r="D595" s="20">
        <v>9</v>
      </c>
      <c r="E595" s="21">
        <v>41</v>
      </c>
      <c r="F595" s="19">
        <v>7</v>
      </c>
      <c r="H595" s="23" t="s">
        <v>33</v>
      </c>
      <c r="I595" s="24" t="s">
        <v>34</v>
      </c>
    </row>
    <row r="596" spans="1:9" x14ac:dyDescent="0.3">
      <c r="A596" s="19" t="s">
        <v>223</v>
      </c>
      <c r="B596" s="19" t="s">
        <v>233</v>
      </c>
      <c r="C596" s="22">
        <v>0</v>
      </c>
      <c r="D596" s="20">
        <v>8.9</v>
      </c>
      <c r="E596" s="21">
        <v>88.9</v>
      </c>
      <c r="F596" s="19">
        <v>7</v>
      </c>
      <c r="H596" s="23" t="s">
        <v>33</v>
      </c>
      <c r="I596" s="24" t="s">
        <v>34</v>
      </c>
    </row>
    <row r="597" spans="1:9" x14ac:dyDescent="0.3">
      <c r="A597" s="19" t="s">
        <v>223</v>
      </c>
      <c r="B597" s="19" t="s">
        <v>233</v>
      </c>
      <c r="C597" s="22">
        <v>0</v>
      </c>
      <c r="D597" s="20">
        <v>18</v>
      </c>
      <c r="E597" s="21">
        <v>36.700000000000003</v>
      </c>
      <c r="F597" s="19">
        <v>5</v>
      </c>
      <c r="H597" s="23" t="s">
        <v>33</v>
      </c>
      <c r="I597" s="24" t="s">
        <v>34</v>
      </c>
    </row>
    <row r="598" spans="1:9" x14ac:dyDescent="0.3">
      <c r="A598" s="19" t="s">
        <v>223</v>
      </c>
      <c r="B598" s="19" t="s">
        <v>233</v>
      </c>
      <c r="C598" s="22">
        <v>0</v>
      </c>
      <c r="D598" s="20">
        <v>15</v>
      </c>
      <c r="E598" s="21">
        <v>59.7</v>
      </c>
      <c r="F598" s="19">
        <v>5</v>
      </c>
      <c r="H598" s="23" t="s">
        <v>33</v>
      </c>
      <c r="I598" s="24" t="s">
        <v>34</v>
      </c>
    </row>
    <row r="599" spans="1:9" x14ac:dyDescent="0.3">
      <c r="A599" s="19" t="s">
        <v>223</v>
      </c>
      <c r="B599" s="19" t="s">
        <v>233</v>
      </c>
      <c r="C599" s="22">
        <v>0</v>
      </c>
      <c r="D599" s="20">
        <v>11.9</v>
      </c>
      <c r="E599" s="21">
        <v>68.8</v>
      </c>
      <c r="F599" s="19">
        <v>5</v>
      </c>
      <c r="H599" s="23" t="s">
        <v>33</v>
      </c>
      <c r="I599" s="24" t="s">
        <v>34</v>
      </c>
    </row>
    <row r="600" spans="1:9" x14ac:dyDescent="0.3">
      <c r="A600" s="19" t="s">
        <v>223</v>
      </c>
      <c r="B600" s="19" t="s">
        <v>233</v>
      </c>
      <c r="C600" s="22">
        <v>0</v>
      </c>
      <c r="D600" s="20">
        <v>17.899999999999999</v>
      </c>
      <c r="E600" s="21">
        <v>43.9</v>
      </c>
      <c r="F600" s="19">
        <v>4</v>
      </c>
      <c r="H600" s="23" t="s">
        <v>33</v>
      </c>
      <c r="I600" s="24" t="s">
        <v>34</v>
      </c>
    </row>
    <row r="601" spans="1:9" x14ac:dyDescent="0.3">
      <c r="A601" s="19" t="s">
        <v>223</v>
      </c>
      <c r="B601" s="19" t="s">
        <v>233</v>
      </c>
      <c r="C601" s="22">
        <v>0</v>
      </c>
      <c r="D601" s="20">
        <v>20.9</v>
      </c>
      <c r="E601" s="21">
        <v>18.399999999999999</v>
      </c>
      <c r="F601" s="19">
        <v>1</v>
      </c>
      <c r="H601" s="23" t="s">
        <v>33</v>
      </c>
      <c r="I601" s="24" t="s">
        <v>34</v>
      </c>
    </row>
    <row r="602" spans="1:9" x14ac:dyDescent="0.3">
      <c r="A602" s="19" t="s">
        <v>223</v>
      </c>
      <c r="B602" s="19" t="s">
        <v>233</v>
      </c>
      <c r="C602" s="22">
        <v>0</v>
      </c>
      <c r="D602" s="20">
        <v>10.9</v>
      </c>
      <c r="E602" s="21">
        <v>60.4</v>
      </c>
      <c r="F602" s="19">
        <v>7</v>
      </c>
      <c r="H602" s="23" t="s">
        <v>33</v>
      </c>
      <c r="I602" s="24" t="s">
        <v>34</v>
      </c>
    </row>
    <row r="603" spans="1:9" x14ac:dyDescent="0.3">
      <c r="A603" s="19" t="s">
        <v>234</v>
      </c>
      <c r="B603" s="19" t="s">
        <v>235</v>
      </c>
      <c r="C603" s="22">
        <v>1</v>
      </c>
      <c r="D603" s="20">
        <v>6.9</v>
      </c>
      <c r="E603" s="21">
        <v>71.7</v>
      </c>
      <c r="F603" s="19">
        <v>8</v>
      </c>
      <c r="H603" s="23" t="s">
        <v>50</v>
      </c>
      <c r="I603" s="24" t="s">
        <v>34</v>
      </c>
    </row>
    <row r="604" spans="1:9" x14ac:dyDescent="0.3">
      <c r="A604" s="19" t="s">
        <v>236</v>
      </c>
      <c r="B604" s="19" t="s">
        <v>237</v>
      </c>
      <c r="C604" s="22">
        <v>1</v>
      </c>
      <c r="D604" s="20">
        <v>9.9</v>
      </c>
      <c r="E604" s="21">
        <v>59.9</v>
      </c>
      <c r="F604" s="19">
        <v>9</v>
      </c>
      <c r="H604" s="23" t="s">
        <v>50</v>
      </c>
      <c r="I604" s="24" t="s">
        <v>47</v>
      </c>
    </row>
    <row r="605" spans="1:9" x14ac:dyDescent="0.3">
      <c r="A605" s="19" t="s">
        <v>236</v>
      </c>
      <c r="B605" s="19" t="s">
        <v>237</v>
      </c>
      <c r="C605" s="22">
        <v>1</v>
      </c>
      <c r="D605" s="20">
        <v>9.9</v>
      </c>
      <c r="E605" s="21">
        <v>78.7</v>
      </c>
      <c r="F605" s="19">
        <v>9</v>
      </c>
      <c r="H605" s="23" t="s">
        <v>50</v>
      </c>
      <c r="I605" s="24" t="s">
        <v>47</v>
      </c>
    </row>
    <row r="606" spans="1:9" x14ac:dyDescent="0.3">
      <c r="A606" s="19" t="s">
        <v>236</v>
      </c>
      <c r="B606" s="19" t="s">
        <v>237</v>
      </c>
      <c r="C606" s="22">
        <v>1</v>
      </c>
      <c r="D606" s="20">
        <v>18.899999999999999</v>
      </c>
      <c r="E606" s="21">
        <v>49.4</v>
      </c>
      <c r="F606" s="19">
        <v>7</v>
      </c>
      <c r="H606" s="23" t="s">
        <v>50</v>
      </c>
      <c r="I606" s="24" t="s">
        <v>47</v>
      </c>
    </row>
    <row r="607" spans="1:9" x14ac:dyDescent="0.3">
      <c r="A607" s="19" t="s">
        <v>236</v>
      </c>
      <c r="B607" s="19" t="s">
        <v>238</v>
      </c>
      <c r="C607" s="22">
        <v>1</v>
      </c>
      <c r="D607" s="20">
        <v>11.9</v>
      </c>
      <c r="E607" s="21">
        <v>15.8</v>
      </c>
      <c r="F607" s="19">
        <v>2</v>
      </c>
      <c r="H607" s="23" t="s">
        <v>50</v>
      </c>
      <c r="I607" s="24" t="s">
        <v>37</v>
      </c>
    </row>
    <row r="608" spans="1:9" x14ac:dyDescent="0.3">
      <c r="A608" s="19" t="s">
        <v>236</v>
      </c>
      <c r="B608" s="19" t="s">
        <v>238</v>
      </c>
      <c r="C608" s="22">
        <v>1</v>
      </c>
      <c r="D608" s="20">
        <v>16.899999999999999</v>
      </c>
      <c r="E608" s="21">
        <v>6.7</v>
      </c>
      <c r="F608" s="19">
        <v>1</v>
      </c>
      <c r="H608" s="23" t="s">
        <v>50</v>
      </c>
      <c r="I608" s="24" t="s">
        <v>37</v>
      </c>
    </row>
    <row r="609" spans="1:9" x14ac:dyDescent="0.3">
      <c r="A609" s="19" t="s">
        <v>236</v>
      </c>
      <c r="B609" s="19" t="s">
        <v>239</v>
      </c>
      <c r="C609" s="22">
        <v>1</v>
      </c>
      <c r="D609" s="20">
        <v>11.9</v>
      </c>
      <c r="E609" s="21">
        <v>36.200000000000003</v>
      </c>
      <c r="F609" s="19">
        <v>4</v>
      </c>
      <c r="H609" s="23" t="s">
        <v>50</v>
      </c>
      <c r="I609" s="24" t="s">
        <v>37</v>
      </c>
    </row>
    <row r="610" spans="1:9" x14ac:dyDescent="0.3">
      <c r="A610" s="19" t="s">
        <v>236</v>
      </c>
      <c r="B610" s="19" t="s">
        <v>239</v>
      </c>
      <c r="C610" s="22">
        <v>1</v>
      </c>
      <c r="D610" s="20">
        <v>14.4</v>
      </c>
      <c r="E610" s="21">
        <v>11.9</v>
      </c>
      <c r="F610" s="19">
        <v>3</v>
      </c>
      <c r="H610" s="23" t="s">
        <v>50</v>
      </c>
      <c r="I610" s="24" t="s">
        <v>37</v>
      </c>
    </row>
    <row r="611" spans="1:9" x14ac:dyDescent="0.3">
      <c r="A611" s="19" t="s">
        <v>236</v>
      </c>
      <c r="B611" s="19" t="s">
        <v>239</v>
      </c>
      <c r="C611" s="22">
        <v>1</v>
      </c>
      <c r="D611" s="20">
        <v>16.899999999999999</v>
      </c>
      <c r="E611" s="21">
        <v>20.7</v>
      </c>
      <c r="F611" s="19">
        <v>2</v>
      </c>
      <c r="H611" s="23" t="s">
        <v>50</v>
      </c>
      <c r="I611" s="24" t="s">
        <v>37</v>
      </c>
    </row>
    <row r="612" spans="1:9" x14ac:dyDescent="0.3">
      <c r="A612" s="19" t="s">
        <v>236</v>
      </c>
      <c r="B612" s="19" t="s">
        <v>239</v>
      </c>
      <c r="C612" s="22">
        <v>1</v>
      </c>
      <c r="D612" s="20">
        <v>14.7</v>
      </c>
      <c r="E612" s="21">
        <v>28.9</v>
      </c>
      <c r="F612" s="19">
        <v>1</v>
      </c>
      <c r="H612" s="23" t="s">
        <v>50</v>
      </c>
      <c r="I612" s="24" t="s">
        <v>37</v>
      </c>
    </row>
    <row r="613" spans="1:9" x14ac:dyDescent="0.3">
      <c r="A613" s="19" t="s">
        <v>236</v>
      </c>
      <c r="B613" s="19" t="s">
        <v>239</v>
      </c>
      <c r="C613" s="22">
        <v>1</v>
      </c>
      <c r="D613" s="20">
        <v>13.9</v>
      </c>
      <c r="E613" s="21">
        <v>30</v>
      </c>
      <c r="F613" s="19">
        <v>3</v>
      </c>
      <c r="H613" s="23" t="s">
        <v>50</v>
      </c>
      <c r="I613" s="24" t="s">
        <v>37</v>
      </c>
    </row>
    <row r="614" spans="1:9" x14ac:dyDescent="0.3">
      <c r="A614" s="19" t="s">
        <v>236</v>
      </c>
      <c r="B614" s="19" t="s">
        <v>239</v>
      </c>
      <c r="C614" s="22">
        <v>1</v>
      </c>
      <c r="D614" s="20">
        <v>12.9</v>
      </c>
      <c r="E614" s="21">
        <v>18.2</v>
      </c>
      <c r="F614" s="19">
        <v>1</v>
      </c>
      <c r="H614" s="23" t="s">
        <v>50</v>
      </c>
      <c r="I614" s="24" t="s">
        <v>37</v>
      </c>
    </row>
    <row r="615" spans="1:9" x14ac:dyDescent="0.3">
      <c r="A615" s="19" t="s">
        <v>236</v>
      </c>
      <c r="B615" s="19" t="s">
        <v>240</v>
      </c>
      <c r="C615" s="22">
        <v>1</v>
      </c>
      <c r="D615" s="20">
        <v>5.4</v>
      </c>
      <c r="E615" s="21">
        <v>73.5</v>
      </c>
      <c r="F615" s="19">
        <v>9</v>
      </c>
      <c r="H615" s="23" t="s">
        <v>50</v>
      </c>
      <c r="I615" s="24" t="s">
        <v>37</v>
      </c>
    </row>
    <row r="616" spans="1:9" x14ac:dyDescent="0.3">
      <c r="A616" s="19" t="s">
        <v>236</v>
      </c>
      <c r="B616" s="19" t="s">
        <v>241</v>
      </c>
      <c r="C616" s="22">
        <v>1</v>
      </c>
      <c r="D616" s="20">
        <v>14.5</v>
      </c>
      <c r="E616" s="21">
        <v>22.9</v>
      </c>
      <c r="F616" s="19">
        <v>3</v>
      </c>
      <c r="H616" s="23" t="s">
        <v>50</v>
      </c>
      <c r="I616" s="24" t="s">
        <v>37</v>
      </c>
    </row>
    <row r="617" spans="1:9" x14ac:dyDescent="0.3">
      <c r="A617" s="19" t="s">
        <v>236</v>
      </c>
      <c r="B617" s="19" t="s">
        <v>241</v>
      </c>
      <c r="C617" s="22">
        <v>1</v>
      </c>
      <c r="D617" s="20">
        <v>13.9</v>
      </c>
      <c r="E617" s="21">
        <v>36.1</v>
      </c>
      <c r="F617" s="19">
        <v>2</v>
      </c>
      <c r="H617" s="23" t="s">
        <v>50</v>
      </c>
      <c r="I617" s="24" t="s">
        <v>37</v>
      </c>
    </row>
    <row r="618" spans="1:9" x14ac:dyDescent="0.3">
      <c r="A618" s="19" t="s">
        <v>236</v>
      </c>
      <c r="B618" s="19" t="s">
        <v>241</v>
      </c>
      <c r="C618" s="22">
        <v>1</v>
      </c>
      <c r="D618" s="20">
        <v>14.9</v>
      </c>
      <c r="E618" s="21">
        <v>24.3</v>
      </c>
      <c r="F618" s="19">
        <v>3</v>
      </c>
      <c r="H618" s="23" t="s">
        <v>50</v>
      </c>
      <c r="I618" s="24" t="s">
        <v>37</v>
      </c>
    </row>
    <row r="619" spans="1:9" x14ac:dyDescent="0.3">
      <c r="A619" s="19" t="s">
        <v>236</v>
      </c>
      <c r="B619" s="19" t="s">
        <v>241</v>
      </c>
      <c r="C619" s="22">
        <v>1</v>
      </c>
      <c r="D619" s="20">
        <v>17.899999999999999</v>
      </c>
      <c r="E619" s="21">
        <v>14.8</v>
      </c>
      <c r="F619" s="19">
        <v>2</v>
      </c>
      <c r="H619" s="23" t="s">
        <v>50</v>
      </c>
      <c r="I619" s="24" t="s">
        <v>37</v>
      </c>
    </row>
    <row r="620" spans="1:9" x14ac:dyDescent="0.3">
      <c r="A620" s="19" t="s">
        <v>236</v>
      </c>
      <c r="B620" s="19" t="s">
        <v>241</v>
      </c>
      <c r="C620" s="22">
        <v>1</v>
      </c>
      <c r="D620" s="20">
        <v>14.9</v>
      </c>
      <c r="E620" s="21">
        <v>40.799999999999997</v>
      </c>
      <c r="F620" s="19">
        <v>2</v>
      </c>
      <c r="H620" s="23" t="s">
        <v>50</v>
      </c>
      <c r="I620" s="24" t="s">
        <v>37</v>
      </c>
    </row>
    <row r="621" spans="1:9" x14ac:dyDescent="0.3">
      <c r="A621" s="19" t="s">
        <v>236</v>
      </c>
      <c r="B621" s="19" t="s">
        <v>241</v>
      </c>
      <c r="C621" s="22">
        <v>1</v>
      </c>
      <c r="D621" s="20">
        <v>24.9</v>
      </c>
      <c r="E621" s="21">
        <v>11.3</v>
      </c>
      <c r="F621" s="19">
        <v>1</v>
      </c>
      <c r="H621" s="23" t="s">
        <v>50</v>
      </c>
      <c r="I621" s="24" t="s">
        <v>37</v>
      </c>
    </row>
    <row r="622" spans="1:9" x14ac:dyDescent="0.3">
      <c r="A622" s="19" t="s">
        <v>236</v>
      </c>
      <c r="B622" s="19" t="s">
        <v>242</v>
      </c>
      <c r="C622" s="22">
        <v>1</v>
      </c>
      <c r="D622" s="20">
        <v>21.9</v>
      </c>
      <c r="E622" s="21">
        <v>27.8</v>
      </c>
      <c r="F622" s="19">
        <v>5</v>
      </c>
      <c r="H622" s="23" t="s">
        <v>50</v>
      </c>
      <c r="I622" s="24" t="s">
        <v>243</v>
      </c>
    </row>
    <row r="623" spans="1:9" x14ac:dyDescent="0.3">
      <c r="A623" s="19" t="s">
        <v>236</v>
      </c>
      <c r="B623" s="19" t="s">
        <v>244</v>
      </c>
      <c r="C623" s="22">
        <v>1</v>
      </c>
      <c r="D623" s="20">
        <v>6</v>
      </c>
      <c r="E623" s="21">
        <v>106.9</v>
      </c>
      <c r="F623" s="19">
        <v>7</v>
      </c>
      <c r="H623" s="23" t="s">
        <v>50</v>
      </c>
      <c r="I623" s="24" t="s">
        <v>58</v>
      </c>
    </row>
    <row r="624" spans="1:9" x14ac:dyDescent="0.3">
      <c r="A624" s="19" t="s">
        <v>236</v>
      </c>
      <c r="B624" s="19" t="s">
        <v>244</v>
      </c>
      <c r="C624" s="22">
        <v>1</v>
      </c>
      <c r="D624" s="20">
        <v>11.9</v>
      </c>
      <c r="E624" s="21">
        <v>53.6</v>
      </c>
      <c r="F624" s="19">
        <v>5</v>
      </c>
      <c r="H624" s="23" t="s">
        <v>50</v>
      </c>
      <c r="I624" s="24" t="s">
        <v>58</v>
      </c>
    </row>
    <row r="625" spans="1:9" x14ac:dyDescent="0.3">
      <c r="A625" s="19" t="s">
        <v>236</v>
      </c>
      <c r="B625" s="19" t="s">
        <v>245</v>
      </c>
      <c r="C625" s="22">
        <v>1</v>
      </c>
      <c r="D625" s="20">
        <v>19.899999999999999</v>
      </c>
      <c r="E625" s="21">
        <v>12.7</v>
      </c>
      <c r="F625" s="19">
        <v>2</v>
      </c>
      <c r="H625" s="23" t="s">
        <v>50</v>
      </c>
      <c r="I625" s="24" t="s">
        <v>138</v>
      </c>
    </row>
    <row r="626" spans="1:9" x14ac:dyDescent="0.3">
      <c r="A626" s="19" t="s">
        <v>236</v>
      </c>
      <c r="B626" s="19" t="s">
        <v>245</v>
      </c>
      <c r="C626" s="22">
        <v>1</v>
      </c>
      <c r="D626" s="20">
        <v>27.9</v>
      </c>
      <c r="E626" s="21">
        <v>0.1</v>
      </c>
      <c r="F626" s="19">
        <v>1</v>
      </c>
      <c r="H626" s="23" t="s">
        <v>50</v>
      </c>
      <c r="I626" s="24" t="s">
        <v>138</v>
      </c>
    </row>
    <row r="627" spans="1:9" x14ac:dyDescent="0.3">
      <c r="A627" s="19" t="s">
        <v>236</v>
      </c>
      <c r="B627" s="19" t="s">
        <v>246</v>
      </c>
      <c r="C627" s="22">
        <v>1</v>
      </c>
      <c r="D627" s="20">
        <v>13.9</v>
      </c>
      <c r="E627" s="21">
        <v>44</v>
      </c>
      <c r="F627" s="19">
        <v>3</v>
      </c>
      <c r="H627" s="23" t="s">
        <v>50</v>
      </c>
      <c r="I627" s="24" t="s">
        <v>34</v>
      </c>
    </row>
    <row r="628" spans="1:9" x14ac:dyDescent="0.3">
      <c r="A628" s="19" t="s">
        <v>236</v>
      </c>
      <c r="B628" s="19" t="s">
        <v>247</v>
      </c>
      <c r="C628" s="22">
        <v>1</v>
      </c>
      <c r="D628" s="20">
        <v>6.9</v>
      </c>
      <c r="E628" s="21">
        <v>96.2</v>
      </c>
      <c r="F628" s="19">
        <v>5</v>
      </c>
      <c r="H628" s="23" t="s">
        <v>50</v>
      </c>
      <c r="I628" s="24" t="s">
        <v>34</v>
      </c>
    </row>
    <row r="629" spans="1:9" x14ac:dyDescent="0.3">
      <c r="A629" s="19" t="s">
        <v>236</v>
      </c>
      <c r="B629" s="19" t="s">
        <v>247</v>
      </c>
      <c r="C629" s="22">
        <v>1</v>
      </c>
      <c r="D629" s="20">
        <v>15.9</v>
      </c>
      <c r="E629" s="21">
        <v>46.5</v>
      </c>
      <c r="F629" s="19">
        <v>4</v>
      </c>
      <c r="H629" s="23" t="s">
        <v>50</v>
      </c>
      <c r="I629" s="24" t="s">
        <v>34</v>
      </c>
    </row>
    <row r="630" spans="1:9" x14ac:dyDescent="0.3">
      <c r="A630" s="19" t="s">
        <v>236</v>
      </c>
      <c r="B630" s="19" t="s">
        <v>247</v>
      </c>
      <c r="C630" s="22">
        <v>1</v>
      </c>
      <c r="D630" s="20">
        <v>12.9</v>
      </c>
      <c r="E630" s="21">
        <v>30.4</v>
      </c>
      <c r="F630" s="19">
        <v>3</v>
      </c>
      <c r="H630" s="23" t="s">
        <v>50</v>
      </c>
      <c r="I630" s="24" t="s">
        <v>34</v>
      </c>
    </row>
    <row r="631" spans="1:9" x14ac:dyDescent="0.3">
      <c r="A631" s="19" t="s">
        <v>236</v>
      </c>
      <c r="B631" s="19" t="s">
        <v>247</v>
      </c>
      <c r="C631" s="22">
        <v>1</v>
      </c>
      <c r="D631" s="20">
        <v>17.899999999999999</v>
      </c>
      <c r="E631" s="21">
        <v>29.9</v>
      </c>
      <c r="F631" s="19">
        <v>2</v>
      </c>
      <c r="H631" s="23" t="s">
        <v>50</v>
      </c>
      <c r="I631" s="24" t="s">
        <v>34</v>
      </c>
    </row>
    <row r="632" spans="1:9" x14ac:dyDescent="0.3">
      <c r="A632" s="19" t="s">
        <v>236</v>
      </c>
      <c r="B632" s="19" t="s">
        <v>247</v>
      </c>
      <c r="C632" s="22">
        <v>1</v>
      </c>
      <c r="D632" s="20">
        <v>9.9</v>
      </c>
      <c r="E632" s="21">
        <v>40.5</v>
      </c>
      <c r="F632" s="19">
        <v>6</v>
      </c>
      <c r="H632" s="23" t="s">
        <v>50</v>
      </c>
      <c r="I632" s="24" t="s">
        <v>34</v>
      </c>
    </row>
    <row r="633" spans="1:9" x14ac:dyDescent="0.3">
      <c r="A633" s="19" t="s">
        <v>248</v>
      </c>
      <c r="B633" s="19" t="s">
        <v>249</v>
      </c>
      <c r="C633" s="22">
        <v>0</v>
      </c>
      <c r="D633" s="20">
        <v>30.9</v>
      </c>
      <c r="E633" s="21">
        <v>49.7</v>
      </c>
      <c r="F633" s="19">
        <v>4</v>
      </c>
      <c r="H633" s="23" t="s">
        <v>33</v>
      </c>
      <c r="I633" s="24" t="s">
        <v>34</v>
      </c>
    </row>
    <row r="634" spans="1:9" x14ac:dyDescent="0.3">
      <c r="A634" s="19" t="s">
        <v>250</v>
      </c>
      <c r="B634" s="19" t="s">
        <v>251</v>
      </c>
      <c r="C634" s="22">
        <v>0</v>
      </c>
      <c r="D634" s="20">
        <v>13.8</v>
      </c>
      <c r="E634" s="21">
        <v>42.7</v>
      </c>
      <c r="F634" s="19">
        <v>3</v>
      </c>
      <c r="H634" s="23" t="s">
        <v>33</v>
      </c>
      <c r="I634" s="24" t="s">
        <v>138</v>
      </c>
    </row>
    <row r="635" spans="1:9" x14ac:dyDescent="0.3">
      <c r="A635" s="19" t="s">
        <v>250</v>
      </c>
      <c r="B635" s="19" t="s">
        <v>252</v>
      </c>
      <c r="C635" s="22">
        <v>0</v>
      </c>
      <c r="D635" s="20">
        <v>17.899999999999999</v>
      </c>
      <c r="E635" s="21">
        <v>14.4</v>
      </c>
      <c r="F635" s="19">
        <v>3</v>
      </c>
      <c r="H635" s="23" t="s">
        <v>33</v>
      </c>
      <c r="I635" s="24" t="s">
        <v>37</v>
      </c>
    </row>
    <row r="636" spans="1:9" x14ac:dyDescent="0.3">
      <c r="A636" s="19" t="s">
        <v>250</v>
      </c>
      <c r="B636" s="19" t="s">
        <v>252</v>
      </c>
      <c r="C636" s="22">
        <v>0</v>
      </c>
      <c r="D636" s="20">
        <v>16.899999999999999</v>
      </c>
      <c r="E636" s="21">
        <v>22</v>
      </c>
      <c r="F636" s="19">
        <v>3</v>
      </c>
      <c r="H636" s="23" t="s">
        <v>33</v>
      </c>
      <c r="I636" s="24" t="s">
        <v>37</v>
      </c>
    </row>
    <row r="637" spans="1:9" x14ac:dyDescent="0.3">
      <c r="A637" s="19" t="s">
        <v>250</v>
      </c>
      <c r="B637" s="19" t="s">
        <v>252</v>
      </c>
      <c r="C637" s="22">
        <v>0</v>
      </c>
      <c r="D637" s="20">
        <v>21.9</v>
      </c>
      <c r="E637" s="21">
        <v>13.2</v>
      </c>
      <c r="F637" s="19">
        <v>2</v>
      </c>
      <c r="H637" s="23" t="s">
        <v>33</v>
      </c>
      <c r="I637" s="24" t="s">
        <v>37</v>
      </c>
    </row>
    <row r="638" spans="1:9" x14ac:dyDescent="0.3">
      <c r="A638" s="19" t="s">
        <v>250</v>
      </c>
      <c r="B638" s="19" t="s">
        <v>253</v>
      </c>
      <c r="C638" s="22">
        <v>0</v>
      </c>
      <c r="D638" s="20">
        <v>21.9</v>
      </c>
      <c r="E638" s="21">
        <v>23.6</v>
      </c>
      <c r="F638" s="19">
        <v>3</v>
      </c>
      <c r="H638" s="23" t="s">
        <v>33</v>
      </c>
      <c r="I638" s="24" t="s">
        <v>138</v>
      </c>
    </row>
    <row r="639" spans="1:9" x14ac:dyDescent="0.3">
      <c r="A639" s="19" t="s">
        <v>250</v>
      </c>
      <c r="B639" s="19" t="s">
        <v>254</v>
      </c>
      <c r="C639" s="22">
        <v>0</v>
      </c>
      <c r="D639" s="20">
        <v>16.899999999999999</v>
      </c>
      <c r="E639" s="21">
        <v>29.6</v>
      </c>
      <c r="F639" s="19">
        <v>4</v>
      </c>
      <c r="H639" s="23" t="s">
        <v>33</v>
      </c>
      <c r="I639" s="24" t="s">
        <v>37</v>
      </c>
    </row>
    <row r="640" spans="1:9" x14ac:dyDescent="0.3">
      <c r="A640" s="19" t="s">
        <v>250</v>
      </c>
      <c r="B640" s="19" t="s">
        <v>254</v>
      </c>
      <c r="C640" s="22">
        <v>0</v>
      </c>
      <c r="D640" s="20">
        <v>15.9</v>
      </c>
      <c r="E640" s="21">
        <v>36.299999999999997</v>
      </c>
      <c r="F640" s="19">
        <v>5</v>
      </c>
      <c r="H640" s="23" t="s">
        <v>33</v>
      </c>
      <c r="I640" s="24" t="s">
        <v>37</v>
      </c>
    </row>
    <row r="641" spans="1:9" x14ac:dyDescent="0.3">
      <c r="A641" s="19" t="s">
        <v>250</v>
      </c>
      <c r="B641" s="19" t="s">
        <v>254</v>
      </c>
      <c r="C641" s="22">
        <v>0</v>
      </c>
      <c r="D641" s="20">
        <v>23.9</v>
      </c>
      <c r="E641" s="21">
        <v>14.4</v>
      </c>
      <c r="F641" s="19">
        <v>4</v>
      </c>
      <c r="H641" s="23" t="s">
        <v>33</v>
      </c>
      <c r="I641" s="24" t="s">
        <v>37</v>
      </c>
    </row>
    <row r="642" spans="1:9" x14ac:dyDescent="0.3">
      <c r="A642" s="19" t="s">
        <v>250</v>
      </c>
      <c r="B642" s="19" t="s">
        <v>254</v>
      </c>
      <c r="C642" s="22">
        <v>0</v>
      </c>
      <c r="D642" s="20">
        <v>22.9</v>
      </c>
      <c r="E642" s="21">
        <v>21.8</v>
      </c>
      <c r="F642" s="19">
        <v>4</v>
      </c>
      <c r="H642" s="23" t="s">
        <v>33</v>
      </c>
      <c r="I642" s="24" t="s">
        <v>37</v>
      </c>
    </row>
    <row r="643" spans="1:9" x14ac:dyDescent="0.3">
      <c r="A643" s="19" t="s">
        <v>250</v>
      </c>
      <c r="B643" s="19" t="s">
        <v>254</v>
      </c>
      <c r="C643" s="22">
        <v>0</v>
      </c>
      <c r="D643" s="20">
        <v>21.9</v>
      </c>
      <c r="E643" s="21">
        <v>35.200000000000003</v>
      </c>
      <c r="F643" s="19">
        <v>4</v>
      </c>
      <c r="H643" s="23" t="s">
        <v>33</v>
      </c>
      <c r="I643" s="24" t="s">
        <v>37</v>
      </c>
    </row>
    <row r="644" spans="1:9" x14ac:dyDescent="0.3">
      <c r="A644" s="19" t="s">
        <v>250</v>
      </c>
      <c r="B644" s="19" t="s">
        <v>254</v>
      </c>
      <c r="C644" s="22">
        <v>0</v>
      </c>
      <c r="D644" s="20">
        <v>22.9</v>
      </c>
      <c r="E644" s="21">
        <v>30.2</v>
      </c>
      <c r="F644" s="19">
        <v>3</v>
      </c>
      <c r="H644" s="23" t="s">
        <v>33</v>
      </c>
      <c r="I644" s="24" t="s">
        <v>37</v>
      </c>
    </row>
    <row r="645" spans="1:9" x14ac:dyDescent="0.3">
      <c r="A645" s="19" t="s">
        <v>250</v>
      </c>
      <c r="B645" s="19" t="s">
        <v>255</v>
      </c>
      <c r="C645" s="22">
        <v>0</v>
      </c>
      <c r="D645" s="20">
        <v>25.9</v>
      </c>
      <c r="E645" s="21">
        <v>11</v>
      </c>
      <c r="F645" s="19">
        <v>3</v>
      </c>
      <c r="H645" s="23" t="s">
        <v>33</v>
      </c>
      <c r="I645" s="24" t="s">
        <v>138</v>
      </c>
    </row>
    <row r="646" spans="1:9" x14ac:dyDescent="0.3">
      <c r="A646" s="19" t="s">
        <v>250</v>
      </c>
      <c r="B646" s="19" t="s">
        <v>256</v>
      </c>
      <c r="C646" s="22">
        <v>0</v>
      </c>
      <c r="D646" s="20">
        <v>12.8</v>
      </c>
      <c r="E646" s="21">
        <v>45.2</v>
      </c>
      <c r="F646" s="19">
        <v>5</v>
      </c>
      <c r="H646" s="23" t="s">
        <v>33</v>
      </c>
      <c r="I646" s="24" t="s">
        <v>37</v>
      </c>
    </row>
    <row r="647" spans="1:9" x14ac:dyDescent="0.3">
      <c r="A647" s="19" t="s">
        <v>250</v>
      </c>
      <c r="B647" s="19" t="s">
        <v>257</v>
      </c>
      <c r="C647" s="22">
        <v>0</v>
      </c>
      <c r="D647" s="20">
        <v>23.9</v>
      </c>
      <c r="E647" s="21">
        <v>20.9</v>
      </c>
      <c r="F647" s="19">
        <v>3</v>
      </c>
      <c r="H647" s="23" t="s">
        <v>33</v>
      </c>
      <c r="I647" s="24" t="s">
        <v>37</v>
      </c>
    </row>
    <row r="648" spans="1:9" x14ac:dyDescent="0.3">
      <c r="A648" s="19" t="s">
        <v>250</v>
      </c>
      <c r="B648" s="19" t="s">
        <v>258</v>
      </c>
      <c r="C648" s="22">
        <v>0</v>
      </c>
      <c r="D648" s="20">
        <v>24.9</v>
      </c>
      <c r="E648" s="21">
        <v>31.1</v>
      </c>
      <c r="F648" s="19">
        <v>2</v>
      </c>
      <c r="H648" s="23" t="s">
        <v>33</v>
      </c>
      <c r="I648" s="24" t="s">
        <v>104</v>
      </c>
    </row>
    <row r="649" spans="1:9" x14ac:dyDescent="0.3">
      <c r="A649" s="19" t="s">
        <v>250</v>
      </c>
      <c r="B649" s="19" t="s">
        <v>259</v>
      </c>
      <c r="C649" s="22">
        <v>0</v>
      </c>
      <c r="D649" s="20">
        <v>19.899999999999999</v>
      </c>
      <c r="E649" s="21">
        <v>41.8</v>
      </c>
      <c r="F649" s="19">
        <v>3</v>
      </c>
      <c r="H649" s="23" t="s">
        <v>33</v>
      </c>
      <c r="I649" s="24" t="s">
        <v>34</v>
      </c>
    </row>
    <row r="650" spans="1:9" x14ac:dyDescent="0.3">
      <c r="A650" s="19" t="s">
        <v>260</v>
      </c>
      <c r="B650" s="19" t="s">
        <v>261</v>
      </c>
      <c r="C650" s="22">
        <v>1</v>
      </c>
      <c r="D650" s="20">
        <v>13.9</v>
      </c>
      <c r="E650" s="21">
        <v>32.5</v>
      </c>
      <c r="F650" s="19">
        <v>2</v>
      </c>
      <c r="H650" s="23" t="s">
        <v>50</v>
      </c>
      <c r="I650" s="24" t="s">
        <v>37</v>
      </c>
    </row>
    <row r="651" spans="1:9" x14ac:dyDescent="0.3">
      <c r="A651" s="19" t="s">
        <v>260</v>
      </c>
      <c r="B651" s="19" t="s">
        <v>262</v>
      </c>
      <c r="C651" s="22">
        <v>1</v>
      </c>
      <c r="D651" s="20">
        <v>8</v>
      </c>
      <c r="E651" s="21">
        <v>72.599999999999994</v>
      </c>
      <c r="F651" s="19">
        <v>6</v>
      </c>
      <c r="H651" s="23" t="s">
        <v>50</v>
      </c>
      <c r="I651" s="24" t="s">
        <v>104</v>
      </c>
    </row>
    <row r="652" spans="1:9" x14ac:dyDescent="0.3">
      <c r="A652" s="19" t="s">
        <v>260</v>
      </c>
      <c r="B652" s="19" t="s">
        <v>262</v>
      </c>
      <c r="C652" s="22">
        <v>1</v>
      </c>
      <c r="D652" s="20">
        <v>6.8</v>
      </c>
      <c r="E652" s="21">
        <v>75</v>
      </c>
      <c r="F652" s="19">
        <v>6</v>
      </c>
      <c r="H652" s="23" t="s">
        <v>50</v>
      </c>
      <c r="I652" s="24" t="s">
        <v>104</v>
      </c>
    </row>
    <row r="653" spans="1:9" x14ac:dyDescent="0.3">
      <c r="A653" s="19" t="s">
        <v>260</v>
      </c>
      <c r="B653" s="19" t="s">
        <v>263</v>
      </c>
      <c r="C653" s="22">
        <v>1</v>
      </c>
      <c r="D653" s="20">
        <v>19.899999999999999</v>
      </c>
      <c r="E653" s="21">
        <v>53.5</v>
      </c>
      <c r="F653" s="19">
        <v>2</v>
      </c>
      <c r="H653" s="23" t="s">
        <v>50</v>
      </c>
      <c r="I653" s="24" t="s">
        <v>58</v>
      </c>
    </row>
    <row r="654" spans="1:9" x14ac:dyDescent="0.3">
      <c r="A654" s="19" t="s">
        <v>264</v>
      </c>
      <c r="B654" s="19" t="s">
        <v>265</v>
      </c>
      <c r="C654" s="22">
        <v>0</v>
      </c>
      <c r="D654" s="20">
        <v>16.7</v>
      </c>
      <c r="E654" s="21">
        <v>32.1</v>
      </c>
      <c r="F654" s="19">
        <v>2</v>
      </c>
      <c r="H654" s="23" t="s">
        <v>33</v>
      </c>
      <c r="I654" s="24" t="s">
        <v>104</v>
      </c>
    </row>
    <row r="655" spans="1:9" x14ac:dyDescent="0.3">
      <c r="A655" s="19" t="s">
        <v>264</v>
      </c>
      <c r="B655" s="19" t="s">
        <v>265</v>
      </c>
      <c r="C655" s="22">
        <v>0</v>
      </c>
      <c r="D655" s="20">
        <v>15.4</v>
      </c>
      <c r="E655" s="21">
        <v>51.4</v>
      </c>
      <c r="F655" s="19">
        <v>2</v>
      </c>
      <c r="H655" s="23" t="s">
        <v>33</v>
      </c>
      <c r="I655" s="24" t="s">
        <v>104</v>
      </c>
    </row>
    <row r="656" spans="1:9" x14ac:dyDescent="0.3">
      <c r="A656" s="19" t="s">
        <v>264</v>
      </c>
      <c r="B656" s="19" t="s">
        <v>266</v>
      </c>
      <c r="C656" s="22">
        <v>0</v>
      </c>
      <c r="D656" s="20">
        <v>12.4</v>
      </c>
      <c r="E656" s="21">
        <v>27.9</v>
      </c>
      <c r="F656" s="19">
        <v>3</v>
      </c>
      <c r="H656" s="23" t="s">
        <v>33</v>
      </c>
      <c r="I656" s="24" t="s">
        <v>104</v>
      </c>
    </row>
    <row r="657" spans="1:9" x14ac:dyDescent="0.3">
      <c r="A657" s="19" t="s">
        <v>264</v>
      </c>
      <c r="B657" s="19" t="s">
        <v>267</v>
      </c>
      <c r="C657" s="22">
        <v>0</v>
      </c>
      <c r="D657" s="20">
        <v>16.899999999999999</v>
      </c>
      <c r="E657" s="21">
        <v>4</v>
      </c>
      <c r="F657" s="19">
        <v>1</v>
      </c>
      <c r="H657" s="23" t="s">
        <v>33</v>
      </c>
      <c r="I657" s="24" t="s">
        <v>104</v>
      </c>
    </row>
    <row r="658" spans="1:9" x14ac:dyDescent="0.3">
      <c r="A658" s="19" t="s">
        <v>268</v>
      </c>
      <c r="B658" s="19" t="s">
        <v>269</v>
      </c>
      <c r="C658" s="22">
        <v>0</v>
      </c>
      <c r="D658" s="20">
        <v>19.899999999999999</v>
      </c>
      <c r="E658" s="21">
        <v>0.7</v>
      </c>
      <c r="F658" s="19">
        <v>1</v>
      </c>
      <c r="H658" s="23" t="s">
        <v>33</v>
      </c>
      <c r="I658" s="24" t="s">
        <v>47</v>
      </c>
    </row>
    <row r="659" spans="1:9" x14ac:dyDescent="0.3">
      <c r="A659" s="19" t="s">
        <v>270</v>
      </c>
      <c r="B659" s="19" t="s">
        <v>271</v>
      </c>
      <c r="C659" s="22">
        <v>0</v>
      </c>
      <c r="D659" s="20">
        <v>9.5</v>
      </c>
      <c r="E659" s="21">
        <v>83.3</v>
      </c>
      <c r="F659" s="19">
        <v>7</v>
      </c>
      <c r="H659" s="23" t="s">
        <v>33</v>
      </c>
      <c r="I659" s="24" t="s">
        <v>34</v>
      </c>
    </row>
    <row r="660" spans="1:9" x14ac:dyDescent="0.3">
      <c r="A660" s="19" t="s">
        <v>270</v>
      </c>
      <c r="B660" s="19" t="s">
        <v>272</v>
      </c>
      <c r="C660" s="22">
        <v>0</v>
      </c>
      <c r="D660" s="20">
        <v>17.899999999999999</v>
      </c>
      <c r="E660" s="21">
        <v>29.1</v>
      </c>
      <c r="F660" s="19">
        <v>3</v>
      </c>
      <c r="H660" s="23" t="s">
        <v>33</v>
      </c>
      <c r="I660" s="24" t="s">
        <v>37</v>
      </c>
    </row>
    <row r="661" spans="1:9" x14ac:dyDescent="0.3">
      <c r="A661" s="19" t="s">
        <v>270</v>
      </c>
      <c r="B661" s="19" t="s">
        <v>272</v>
      </c>
      <c r="C661" s="22">
        <v>0</v>
      </c>
      <c r="D661" s="20">
        <v>19.899999999999999</v>
      </c>
      <c r="E661" s="21">
        <v>22.9</v>
      </c>
      <c r="F661" s="19">
        <v>2</v>
      </c>
      <c r="H661" s="23" t="s">
        <v>33</v>
      </c>
      <c r="I661" s="24" t="s">
        <v>37</v>
      </c>
    </row>
    <row r="662" spans="1:9" x14ac:dyDescent="0.3">
      <c r="A662" s="19" t="s">
        <v>270</v>
      </c>
      <c r="B662" s="19" t="s">
        <v>272</v>
      </c>
      <c r="C662" s="22">
        <v>0</v>
      </c>
      <c r="D662" s="20">
        <v>20.399999999999999</v>
      </c>
      <c r="E662" s="21">
        <v>12.4</v>
      </c>
      <c r="F662" s="19">
        <v>1</v>
      </c>
      <c r="H662" s="23" t="s">
        <v>33</v>
      </c>
      <c r="I662" s="24" t="s">
        <v>37</v>
      </c>
    </row>
    <row r="663" spans="1:9" x14ac:dyDescent="0.3">
      <c r="A663" s="19" t="s">
        <v>270</v>
      </c>
      <c r="B663" s="19" t="s">
        <v>272</v>
      </c>
      <c r="C663" s="22">
        <v>0</v>
      </c>
      <c r="D663" s="20">
        <v>23.9</v>
      </c>
      <c r="E663" s="21">
        <v>28.2</v>
      </c>
      <c r="F663" s="19">
        <v>5</v>
      </c>
      <c r="H663" s="23" t="s">
        <v>33</v>
      </c>
      <c r="I663" s="24" t="s">
        <v>37</v>
      </c>
    </row>
    <row r="664" spans="1:9" x14ac:dyDescent="0.3">
      <c r="A664" s="19" t="s">
        <v>270</v>
      </c>
      <c r="B664" s="19" t="s">
        <v>272</v>
      </c>
      <c r="C664" s="22">
        <v>0</v>
      </c>
      <c r="D664" s="20">
        <v>26.9</v>
      </c>
      <c r="E664" s="21">
        <v>31</v>
      </c>
      <c r="F664" s="19">
        <v>3</v>
      </c>
      <c r="H664" s="23" t="s">
        <v>33</v>
      </c>
      <c r="I664" s="24" t="s">
        <v>37</v>
      </c>
    </row>
    <row r="665" spans="1:9" x14ac:dyDescent="0.3">
      <c r="A665" s="19" t="s">
        <v>270</v>
      </c>
      <c r="B665" s="19" t="s">
        <v>272</v>
      </c>
      <c r="C665" s="22">
        <v>0</v>
      </c>
      <c r="D665" s="20">
        <v>29.9</v>
      </c>
      <c r="E665" s="21">
        <v>16.399999999999999</v>
      </c>
      <c r="F665" s="19">
        <v>2</v>
      </c>
      <c r="H665" s="23" t="s">
        <v>33</v>
      </c>
      <c r="I665" s="24" t="s">
        <v>37</v>
      </c>
    </row>
    <row r="666" spans="1:9" x14ac:dyDescent="0.3">
      <c r="A666" s="19" t="s">
        <v>270</v>
      </c>
      <c r="B666" s="19" t="s">
        <v>273</v>
      </c>
      <c r="C666" s="22">
        <v>0</v>
      </c>
      <c r="D666" s="20">
        <v>18.600000000000001</v>
      </c>
      <c r="E666" s="21">
        <v>8.9</v>
      </c>
      <c r="F666" s="19">
        <v>1</v>
      </c>
      <c r="H666" s="23" t="s">
        <v>33</v>
      </c>
      <c r="I666" s="24" t="s">
        <v>37</v>
      </c>
    </row>
    <row r="667" spans="1:9" x14ac:dyDescent="0.3">
      <c r="A667" s="19" t="s">
        <v>270</v>
      </c>
      <c r="B667" s="19" t="s">
        <v>274</v>
      </c>
      <c r="C667" s="22">
        <v>0</v>
      </c>
      <c r="D667" s="20">
        <v>10.9</v>
      </c>
      <c r="E667" s="21">
        <v>66.8</v>
      </c>
      <c r="F667" s="19">
        <v>6</v>
      </c>
      <c r="H667" s="23" t="s">
        <v>33</v>
      </c>
      <c r="I667" s="24" t="s">
        <v>104</v>
      </c>
    </row>
    <row r="668" spans="1:9" x14ac:dyDescent="0.3">
      <c r="A668" s="19" t="s">
        <v>270</v>
      </c>
      <c r="B668" s="19" t="s">
        <v>274</v>
      </c>
      <c r="C668" s="22">
        <v>0</v>
      </c>
      <c r="D668" s="20">
        <v>18.899999999999999</v>
      </c>
      <c r="E668" s="21">
        <v>7.7</v>
      </c>
      <c r="F668" s="19">
        <v>2</v>
      </c>
      <c r="H668" s="23" t="s">
        <v>33</v>
      </c>
      <c r="I668" s="24" t="s">
        <v>104</v>
      </c>
    </row>
    <row r="669" spans="1:9" x14ac:dyDescent="0.3">
      <c r="A669" s="19" t="s">
        <v>270</v>
      </c>
      <c r="B669" s="19" t="s">
        <v>275</v>
      </c>
      <c r="C669" s="22">
        <v>0</v>
      </c>
      <c r="D669" s="20">
        <v>23.9</v>
      </c>
      <c r="E669" s="21">
        <v>14.3</v>
      </c>
      <c r="F669" s="19">
        <v>1</v>
      </c>
      <c r="H669" s="23" t="s">
        <v>33</v>
      </c>
      <c r="I669" s="24" t="s">
        <v>34</v>
      </c>
    </row>
    <row r="670" spans="1:9" x14ac:dyDescent="0.3">
      <c r="A670" s="19" t="s">
        <v>270</v>
      </c>
      <c r="B670" s="19" t="s">
        <v>275</v>
      </c>
      <c r="C670" s="22">
        <v>0</v>
      </c>
      <c r="D670" s="20">
        <v>18.899999999999999</v>
      </c>
      <c r="E670" s="21">
        <v>36.4</v>
      </c>
      <c r="F670" s="19">
        <v>3</v>
      </c>
      <c r="H670" s="23" t="s">
        <v>33</v>
      </c>
      <c r="I670" s="24" t="s">
        <v>34</v>
      </c>
    </row>
    <row r="671" spans="1:9" x14ac:dyDescent="0.3">
      <c r="A671" s="19" t="s">
        <v>276</v>
      </c>
      <c r="B671" s="19" t="s">
        <v>277</v>
      </c>
      <c r="C671" s="22">
        <v>0</v>
      </c>
      <c r="D671" s="20">
        <v>3.9</v>
      </c>
      <c r="E671" s="21">
        <v>78</v>
      </c>
      <c r="F671" s="19">
        <v>6</v>
      </c>
      <c r="H671" s="23" t="s">
        <v>33</v>
      </c>
      <c r="I671" s="24" t="s">
        <v>37</v>
      </c>
    </row>
    <row r="672" spans="1:9" x14ac:dyDescent="0.3">
      <c r="A672" s="19" t="s">
        <v>276</v>
      </c>
      <c r="B672" s="19" t="s">
        <v>278</v>
      </c>
      <c r="C672" s="22">
        <v>0</v>
      </c>
      <c r="D672" s="20">
        <v>11.9</v>
      </c>
      <c r="E672" s="21">
        <v>45.8</v>
      </c>
      <c r="F672" s="19">
        <v>5</v>
      </c>
      <c r="H672" s="23" t="s">
        <v>33</v>
      </c>
      <c r="I672" s="24" t="s">
        <v>104</v>
      </c>
    </row>
    <row r="673" spans="1:9" x14ac:dyDescent="0.3">
      <c r="A673" s="19" t="s">
        <v>279</v>
      </c>
      <c r="B673" s="19" t="s">
        <v>280</v>
      </c>
      <c r="C673" s="22">
        <v>0</v>
      </c>
      <c r="D673" s="20">
        <v>20.9</v>
      </c>
      <c r="E673" s="21">
        <v>29.5</v>
      </c>
      <c r="F673" s="19">
        <v>4</v>
      </c>
      <c r="H673" s="23" t="s">
        <v>33</v>
      </c>
      <c r="I673" s="24" t="s">
        <v>34</v>
      </c>
    </row>
    <row r="674" spans="1:9" x14ac:dyDescent="0.3">
      <c r="A674" s="19" t="s">
        <v>279</v>
      </c>
      <c r="B674" s="19" t="s">
        <v>280</v>
      </c>
      <c r="C674" s="22">
        <v>0</v>
      </c>
      <c r="D674" s="20">
        <v>32.1</v>
      </c>
      <c r="E674" s="21">
        <v>4.3</v>
      </c>
      <c r="F674" s="19">
        <v>1</v>
      </c>
      <c r="H674" s="23" t="s">
        <v>33</v>
      </c>
      <c r="I674" s="24" t="s">
        <v>34</v>
      </c>
    </row>
    <row r="675" spans="1:9" x14ac:dyDescent="0.3">
      <c r="A675" s="19" t="s">
        <v>279</v>
      </c>
      <c r="B675" s="19" t="s">
        <v>281</v>
      </c>
      <c r="C675" s="22">
        <v>0</v>
      </c>
      <c r="D675" s="20">
        <v>14.5</v>
      </c>
      <c r="E675" s="21">
        <v>59.6</v>
      </c>
      <c r="F675" s="19">
        <v>6</v>
      </c>
      <c r="H675" s="23" t="s">
        <v>33</v>
      </c>
      <c r="I675" s="24" t="s">
        <v>37</v>
      </c>
    </row>
    <row r="676" spans="1:9" x14ac:dyDescent="0.3">
      <c r="A676" s="19" t="s">
        <v>279</v>
      </c>
      <c r="B676" s="19" t="s">
        <v>281</v>
      </c>
      <c r="C676" s="22">
        <v>0</v>
      </c>
      <c r="D676" s="20">
        <v>19.899999999999999</v>
      </c>
      <c r="E676" s="21">
        <v>33.299999999999997</v>
      </c>
      <c r="F676" s="19">
        <v>4</v>
      </c>
      <c r="H676" s="23" t="s">
        <v>33</v>
      </c>
      <c r="I676" s="24" t="s">
        <v>37</v>
      </c>
    </row>
    <row r="677" spans="1:9" x14ac:dyDescent="0.3">
      <c r="A677" s="19" t="s">
        <v>279</v>
      </c>
      <c r="B677" s="19" t="s">
        <v>281</v>
      </c>
      <c r="C677" s="22">
        <v>0</v>
      </c>
      <c r="D677" s="20">
        <v>29.6</v>
      </c>
      <c r="E677" s="21">
        <v>1.9</v>
      </c>
      <c r="F677" s="19">
        <v>1</v>
      </c>
      <c r="H677" s="23" t="s">
        <v>33</v>
      </c>
      <c r="I677" s="24" t="s">
        <v>37</v>
      </c>
    </row>
    <row r="678" spans="1:9" x14ac:dyDescent="0.3">
      <c r="A678" s="19" t="s">
        <v>279</v>
      </c>
      <c r="B678" s="19" t="s">
        <v>282</v>
      </c>
      <c r="C678" s="22">
        <v>0</v>
      </c>
      <c r="D678" s="20">
        <v>17.899999999999999</v>
      </c>
      <c r="E678" s="21">
        <v>31.8</v>
      </c>
      <c r="F678" s="19">
        <v>2</v>
      </c>
      <c r="H678" s="23" t="s">
        <v>33</v>
      </c>
      <c r="I678" s="24" t="s">
        <v>37</v>
      </c>
    </row>
    <row r="679" spans="1:9" x14ac:dyDescent="0.3">
      <c r="A679" s="19" t="s">
        <v>279</v>
      </c>
      <c r="B679" s="19" t="s">
        <v>282</v>
      </c>
      <c r="C679" s="22">
        <v>0</v>
      </c>
      <c r="D679" s="20">
        <v>6.5</v>
      </c>
      <c r="E679" s="21">
        <v>90</v>
      </c>
      <c r="F679" s="19">
        <v>9</v>
      </c>
      <c r="H679" s="23" t="s">
        <v>33</v>
      </c>
      <c r="I679" s="24" t="s">
        <v>37</v>
      </c>
    </row>
    <row r="680" spans="1:9" x14ac:dyDescent="0.3">
      <c r="A680" s="19" t="s">
        <v>279</v>
      </c>
      <c r="B680" s="19" t="s">
        <v>282</v>
      </c>
      <c r="C680" s="22">
        <v>0</v>
      </c>
      <c r="D680" s="20">
        <v>8.9</v>
      </c>
      <c r="E680" s="21">
        <v>55</v>
      </c>
      <c r="F680" s="19">
        <v>7</v>
      </c>
      <c r="H680" s="23" t="s">
        <v>33</v>
      </c>
      <c r="I680" s="24" t="s">
        <v>37</v>
      </c>
    </row>
    <row r="681" spans="1:9" x14ac:dyDescent="0.3">
      <c r="A681" s="19" t="s">
        <v>279</v>
      </c>
      <c r="B681" s="19" t="s">
        <v>282</v>
      </c>
      <c r="C681" s="22">
        <v>0</v>
      </c>
      <c r="D681" s="20">
        <v>12.9</v>
      </c>
      <c r="E681" s="21">
        <v>41.5</v>
      </c>
      <c r="F681" s="19">
        <v>5</v>
      </c>
      <c r="H681" s="23" t="s">
        <v>33</v>
      </c>
      <c r="I681" s="24" t="s">
        <v>37</v>
      </c>
    </row>
    <row r="682" spans="1:9" x14ac:dyDescent="0.3">
      <c r="A682" s="19" t="s">
        <v>279</v>
      </c>
      <c r="B682" s="19" t="s">
        <v>282</v>
      </c>
      <c r="C682" s="22">
        <v>0</v>
      </c>
      <c r="D682" s="20">
        <v>11.9</v>
      </c>
      <c r="E682" s="21">
        <v>46</v>
      </c>
      <c r="F682" s="19">
        <v>5</v>
      </c>
      <c r="H682" s="23" t="s">
        <v>33</v>
      </c>
      <c r="I682" s="24" t="s">
        <v>37</v>
      </c>
    </row>
    <row r="683" spans="1:9" x14ac:dyDescent="0.3">
      <c r="A683" s="19" t="s">
        <v>279</v>
      </c>
      <c r="B683" s="19" t="s">
        <v>282</v>
      </c>
      <c r="C683" s="22">
        <v>0</v>
      </c>
      <c r="D683" s="20">
        <v>18.899999999999999</v>
      </c>
      <c r="E683" s="21">
        <v>25.9</v>
      </c>
      <c r="F683" s="19">
        <v>2</v>
      </c>
      <c r="H683" s="23" t="s">
        <v>33</v>
      </c>
      <c r="I683" s="24" t="s">
        <v>37</v>
      </c>
    </row>
    <row r="684" spans="1:9" x14ac:dyDescent="0.3">
      <c r="A684" s="19" t="s">
        <v>279</v>
      </c>
      <c r="B684" s="19" t="s">
        <v>282</v>
      </c>
      <c r="C684" s="22">
        <v>0</v>
      </c>
      <c r="D684" s="20">
        <v>18.899999999999999</v>
      </c>
      <c r="E684" s="21">
        <v>28.1</v>
      </c>
      <c r="F684" s="19">
        <v>2</v>
      </c>
      <c r="H684" s="23" t="s">
        <v>33</v>
      </c>
      <c r="I684" s="24" t="s">
        <v>37</v>
      </c>
    </row>
    <row r="685" spans="1:9" x14ac:dyDescent="0.3">
      <c r="A685" s="19" t="s">
        <v>279</v>
      </c>
      <c r="B685" s="19" t="s">
        <v>282</v>
      </c>
      <c r="C685" s="22">
        <v>0</v>
      </c>
      <c r="D685" s="20">
        <v>12.9</v>
      </c>
      <c r="E685" s="21">
        <v>39.9</v>
      </c>
      <c r="F685" s="19">
        <v>5</v>
      </c>
      <c r="H685" s="23" t="s">
        <v>33</v>
      </c>
      <c r="I685" s="24" t="s">
        <v>37</v>
      </c>
    </row>
    <row r="686" spans="1:9" x14ac:dyDescent="0.3">
      <c r="A686" s="19" t="s">
        <v>279</v>
      </c>
      <c r="B686" s="19" t="s">
        <v>283</v>
      </c>
      <c r="C686" s="22">
        <v>0</v>
      </c>
      <c r="D686" s="20">
        <v>11.9</v>
      </c>
      <c r="E686" s="21">
        <v>63.8</v>
      </c>
      <c r="F686" s="19">
        <v>9</v>
      </c>
      <c r="H686" s="23" t="s">
        <v>33</v>
      </c>
      <c r="I686" s="24" t="s">
        <v>47</v>
      </c>
    </row>
    <row r="687" spans="1:9" x14ac:dyDescent="0.3">
      <c r="A687" s="19" t="s">
        <v>279</v>
      </c>
      <c r="B687" s="19" t="s">
        <v>283</v>
      </c>
      <c r="C687" s="22">
        <v>0</v>
      </c>
      <c r="D687" s="20">
        <v>26.9</v>
      </c>
      <c r="E687" s="21">
        <v>29.7</v>
      </c>
      <c r="F687" s="19">
        <v>3</v>
      </c>
      <c r="H687" s="23" t="s">
        <v>33</v>
      </c>
      <c r="I687" s="24" t="s">
        <v>47</v>
      </c>
    </row>
    <row r="688" spans="1:9" x14ac:dyDescent="0.3">
      <c r="A688" s="19" t="s">
        <v>279</v>
      </c>
      <c r="B688" s="19" t="s">
        <v>283</v>
      </c>
      <c r="C688" s="22">
        <v>0</v>
      </c>
      <c r="D688" s="20">
        <v>16</v>
      </c>
      <c r="E688" s="21">
        <v>42</v>
      </c>
      <c r="F688" s="19">
        <v>3</v>
      </c>
      <c r="H688" s="23" t="s">
        <v>33</v>
      </c>
      <c r="I688" s="24" t="s">
        <v>47</v>
      </c>
    </row>
    <row r="689" spans="1:9" x14ac:dyDescent="0.3">
      <c r="A689" s="19" t="s">
        <v>279</v>
      </c>
      <c r="B689" s="19" t="s">
        <v>283</v>
      </c>
      <c r="C689" s="22">
        <v>0</v>
      </c>
      <c r="D689" s="20">
        <v>22.9</v>
      </c>
      <c r="E689" s="21">
        <v>28.5</v>
      </c>
      <c r="F689" s="19">
        <v>3</v>
      </c>
      <c r="H689" s="23" t="s">
        <v>33</v>
      </c>
      <c r="I689" s="24" t="s">
        <v>47</v>
      </c>
    </row>
    <row r="690" spans="1:9" x14ac:dyDescent="0.3">
      <c r="A690" s="19" t="s">
        <v>279</v>
      </c>
      <c r="B690" s="19" t="s">
        <v>283</v>
      </c>
      <c r="C690" s="22">
        <v>0</v>
      </c>
      <c r="D690" s="20">
        <v>30.1</v>
      </c>
      <c r="E690" s="21">
        <v>3.2</v>
      </c>
      <c r="F690" s="19">
        <v>1</v>
      </c>
      <c r="H690" s="23" t="s">
        <v>33</v>
      </c>
      <c r="I690" s="24" t="s">
        <v>47</v>
      </c>
    </row>
    <row r="691" spans="1:9" x14ac:dyDescent="0.3">
      <c r="A691" s="19" t="s">
        <v>279</v>
      </c>
      <c r="B691" s="19" t="s">
        <v>284</v>
      </c>
      <c r="C691" s="22">
        <v>0</v>
      </c>
      <c r="D691" s="20">
        <v>9.9</v>
      </c>
      <c r="E691" s="21">
        <v>50</v>
      </c>
      <c r="F691" s="19">
        <v>3</v>
      </c>
      <c r="H691" s="23" t="s">
        <v>33</v>
      </c>
      <c r="I691" s="24" t="s">
        <v>37</v>
      </c>
    </row>
    <row r="692" spans="1:9" x14ac:dyDescent="0.3">
      <c r="A692" s="19" t="s">
        <v>279</v>
      </c>
      <c r="B692" s="19" t="s">
        <v>284</v>
      </c>
      <c r="C692" s="22">
        <v>0</v>
      </c>
      <c r="D692" s="20">
        <v>12.9</v>
      </c>
      <c r="E692" s="21">
        <v>12.8</v>
      </c>
      <c r="F692" s="19">
        <v>3</v>
      </c>
      <c r="H692" s="23" t="s">
        <v>33</v>
      </c>
      <c r="I692" s="24" t="s">
        <v>37</v>
      </c>
    </row>
    <row r="693" spans="1:9" x14ac:dyDescent="0.3">
      <c r="A693" s="19" t="s">
        <v>279</v>
      </c>
      <c r="B693" s="19" t="s">
        <v>284</v>
      </c>
      <c r="C693" s="22">
        <v>0</v>
      </c>
      <c r="D693" s="20">
        <v>13.8</v>
      </c>
      <c r="E693" s="21">
        <v>40</v>
      </c>
      <c r="F693" s="19">
        <v>2</v>
      </c>
      <c r="H693" s="23" t="s">
        <v>33</v>
      </c>
      <c r="I693" s="24" t="s">
        <v>37</v>
      </c>
    </row>
    <row r="694" spans="1:9" x14ac:dyDescent="0.3">
      <c r="A694" s="19" t="s">
        <v>279</v>
      </c>
      <c r="B694" s="19" t="s">
        <v>284</v>
      </c>
      <c r="C694" s="22">
        <v>0</v>
      </c>
      <c r="D694" s="20">
        <v>15.6</v>
      </c>
      <c r="E694" s="21">
        <v>27</v>
      </c>
      <c r="F694" s="19">
        <v>1</v>
      </c>
      <c r="H694" s="23" t="s">
        <v>33</v>
      </c>
      <c r="I694" s="24" t="s">
        <v>37</v>
      </c>
    </row>
    <row r="695" spans="1:9" x14ac:dyDescent="0.3">
      <c r="A695" s="19" t="s">
        <v>279</v>
      </c>
      <c r="B695" s="19" t="s">
        <v>284</v>
      </c>
      <c r="C695" s="22">
        <v>0</v>
      </c>
      <c r="D695" s="20">
        <v>14.9</v>
      </c>
      <c r="E695" s="21">
        <v>14.2</v>
      </c>
      <c r="F695" s="19">
        <v>2</v>
      </c>
      <c r="H695" s="23" t="s">
        <v>33</v>
      </c>
      <c r="I695" s="24" t="s">
        <v>37</v>
      </c>
    </row>
    <row r="696" spans="1:9" x14ac:dyDescent="0.3">
      <c r="A696" s="19" t="s">
        <v>279</v>
      </c>
      <c r="B696" s="19" t="s">
        <v>284</v>
      </c>
      <c r="C696" s="22">
        <v>0</v>
      </c>
      <c r="D696" s="20">
        <v>14.9</v>
      </c>
      <c r="E696" s="21">
        <v>24.7</v>
      </c>
      <c r="F696" s="19">
        <v>2</v>
      </c>
      <c r="H696" s="23" t="s">
        <v>33</v>
      </c>
      <c r="I696" s="24" t="s">
        <v>37</v>
      </c>
    </row>
    <row r="697" spans="1:9" x14ac:dyDescent="0.3">
      <c r="A697" s="19" t="s">
        <v>279</v>
      </c>
      <c r="B697" s="19" t="s">
        <v>284</v>
      </c>
      <c r="C697" s="22">
        <v>0</v>
      </c>
      <c r="D697" s="20">
        <v>17.899999999999999</v>
      </c>
      <c r="E697" s="21">
        <v>17.7</v>
      </c>
      <c r="F697" s="19">
        <v>1</v>
      </c>
      <c r="H697" s="23" t="s">
        <v>33</v>
      </c>
      <c r="I697" s="24" t="s">
        <v>37</v>
      </c>
    </row>
    <row r="698" spans="1:9" x14ac:dyDescent="0.3">
      <c r="A698" s="19" t="s">
        <v>279</v>
      </c>
      <c r="B698" s="19" t="s">
        <v>284</v>
      </c>
      <c r="C698" s="22">
        <v>0</v>
      </c>
      <c r="D698" s="20">
        <v>16.899999999999999</v>
      </c>
      <c r="E698" s="21">
        <v>22</v>
      </c>
      <c r="F698" s="19">
        <v>1</v>
      </c>
      <c r="H698" s="23" t="s">
        <v>33</v>
      </c>
      <c r="I698" s="24" t="s">
        <v>37</v>
      </c>
    </row>
    <row r="699" spans="1:9" x14ac:dyDescent="0.3">
      <c r="A699" s="19" t="s">
        <v>279</v>
      </c>
      <c r="B699" s="19" t="s">
        <v>284</v>
      </c>
      <c r="C699" s="22">
        <v>0</v>
      </c>
      <c r="D699" s="20">
        <v>12.9</v>
      </c>
      <c r="E699" s="21">
        <v>77.3</v>
      </c>
      <c r="F699" s="19">
        <v>6</v>
      </c>
      <c r="H699" s="23" t="s">
        <v>33</v>
      </c>
      <c r="I699" s="24" t="s">
        <v>37</v>
      </c>
    </row>
    <row r="700" spans="1:9" x14ac:dyDescent="0.3">
      <c r="A700" s="19" t="s">
        <v>279</v>
      </c>
      <c r="B700" s="19" t="s">
        <v>284</v>
      </c>
      <c r="C700" s="22">
        <v>0</v>
      </c>
      <c r="D700" s="20">
        <v>9.9</v>
      </c>
      <c r="E700" s="21">
        <v>45.7</v>
      </c>
      <c r="F700" s="19">
        <v>4</v>
      </c>
      <c r="H700" s="23" t="s">
        <v>33</v>
      </c>
      <c r="I700" s="24" t="s">
        <v>37</v>
      </c>
    </row>
    <row r="701" spans="1:9" x14ac:dyDescent="0.3">
      <c r="A701" s="19" t="s">
        <v>279</v>
      </c>
      <c r="B701" s="19" t="s">
        <v>284</v>
      </c>
      <c r="C701" s="22">
        <v>0</v>
      </c>
      <c r="D701" s="20">
        <v>13.4</v>
      </c>
      <c r="E701" s="21">
        <v>75.400000000000006</v>
      </c>
      <c r="F701" s="19">
        <v>4</v>
      </c>
      <c r="H701" s="23" t="s">
        <v>33</v>
      </c>
      <c r="I701" s="24" t="s">
        <v>37</v>
      </c>
    </row>
    <row r="702" spans="1:9" x14ac:dyDescent="0.3">
      <c r="A702" s="19" t="s">
        <v>279</v>
      </c>
      <c r="B702" s="19" t="s">
        <v>284</v>
      </c>
      <c r="C702" s="22">
        <v>0</v>
      </c>
      <c r="D702" s="20">
        <v>11.9</v>
      </c>
      <c r="E702" s="21">
        <v>26.5</v>
      </c>
      <c r="F702" s="19">
        <v>2</v>
      </c>
      <c r="H702" s="23" t="s">
        <v>33</v>
      </c>
      <c r="I702" s="24" t="s">
        <v>37</v>
      </c>
    </row>
    <row r="703" spans="1:9" x14ac:dyDescent="0.3">
      <c r="A703" s="19" t="s">
        <v>279</v>
      </c>
      <c r="B703" s="19" t="s">
        <v>284</v>
      </c>
      <c r="C703" s="22">
        <v>0</v>
      </c>
      <c r="D703" s="20">
        <v>15.9</v>
      </c>
      <c r="E703" s="21">
        <v>27.4</v>
      </c>
      <c r="F703" s="19">
        <v>2</v>
      </c>
      <c r="H703" s="23" t="s">
        <v>33</v>
      </c>
      <c r="I703" s="24" t="s">
        <v>37</v>
      </c>
    </row>
    <row r="704" spans="1:9" x14ac:dyDescent="0.3">
      <c r="A704" s="19" t="s">
        <v>279</v>
      </c>
      <c r="B704" s="19" t="s">
        <v>284</v>
      </c>
      <c r="C704" s="22">
        <v>0</v>
      </c>
      <c r="D704" s="20">
        <v>14.9</v>
      </c>
      <c r="E704" s="21">
        <v>25.9</v>
      </c>
      <c r="F704" s="19">
        <v>2</v>
      </c>
      <c r="H704" s="23" t="s">
        <v>33</v>
      </c>
      <c r="I704" s="24" t="s">
        <v>37</v>
      </c>
    </row>
    <row r="705" spans="1:9" x14ac:dyDescent="0.3">
      <c r="A705" s="19" t="s">
        <v>279</v>
      </c>
      <c r="B705" s="19" t="s">
        <v>284</v>
      </c>
      <c r="C705" s="22">
        <v>0</v>
      </c>
      <c r="D705" s="20">
        <v>13.9</v>
      </c>
      <c r="E705" s="21">
        <v>49.7</v>
      </c>
      <c r="F705" s="19">
        <v>2</v>
      </c>
      <c r="H705" s="23" t="s">
        <v>33</v>
      </c>
      <c r="I705" s="24" t="s">
        <v>37</v>
      </c>
    </row>
    <row r="706" spans="1:9" x14ac:dyDescent="0.3">
      <c r="A706" s="19" t="s">
        <v>279</v>
      </c>
      <c r="B706" s="19" t="s">
        <v>285</v>
      </c>
      <c r="C706" s="22">
        <v>0</v>
      </c>
      <c r="D706" s="20">
        <v>10.9</v>
      </c>
      <c r="E706" s="21">
        <v>62.7</v>
      </c>
      <c r="F706" s="19">
        <v>8</v>
      </c>
      <c r="H706" s="23" t="s">
        <v>33</v>
      </c>
      <c r="I706" s="24" t="s">
        <v>34</v>
      </c>
    </row>
    <row r="707" spans="1:9" x14ac:dyDescent="0.3">
      <c r="A707" s="19" t="s">
        <v>279</v>
      </c>
      <c r="B707" s="19" t="s">
        <v>285</v>
      </c>
      <c r="C707" s="22">
        <v>0</v>
      </c>
      <c r="D707" s="20">
        <v>15.9</v>
      </c>
      <c r="E707" s="21">
        <v>34.1</v>
      </c>
      <c r="F707" s="19">
        <v>5</v>
      </c>
      <c r="H707" s="23" t="s">
        <v>33</v>
      </c>
      <c r="I707" s="24" t="s">
        <v>34</v>
      </c>
    </row>
    <row r="708" spans="1:9" x14ac:dyDescent="0.3">
      <c r="A708" s="19" t="s">
        <v>279</v>
      </c>
      <c r="B708" s="19" t="s">
        <v>285</v>
      </c>
      <c r="C708" s="22">
        <v>0</v>
      </c>
      <c r="D708" s="20">
        <v>16.899999999999999</v>
      </c>
      <c r="E708" s="21">
        <v>29.4</v>
      </c>
      <c r="F708" s="19">
        <v>2</v>
      </c>
      <c r="H708" s="23" t="s">
        <v>33</v>
      </c>
      <c r="I708" s="24" t="s">
        <v>34</v>
      </c>
    </row>
    <row r="709" spans="1:9" x14ac:dyDescent="0.3">
      <c r="A709" s="19" t="s">
        <v>279</v>
      </c>
      <c r="B709" s="19" t="s">
        <v>285</v>
      </c>
      <c r="C709" s="22">
        <v>0</v>
      </c>
      <c r="D709" s="20">
        <v>31.9</v>
      </c>
      <c r="E709" s="21">
        <v>5.3</v>
      </c>
      <c r="F709" s="19">
        <v>1</v>
      </c>
      <c r="H709" s="23" t="s">
        <v>33</v>
      </c>
      <c r="I709" s="24" t="s">
        <v>34</v>
      </c>
    </row>
    <row r="710" spans="1:9" x14ac:dyDescent="0.3">
      <c r="A710" s="19" t="s">
        <v>279</v>
      </c>
      <c r="B710" s="19" t="s">
        <v>285</v>
      </c>
      <c r="C710" s="22">
        <v>0</v>
      </c>
      <c r="D710" s="20">
        <v>26.9</v>
      </c>
      <c r="E710" s="21">
        <v>26.9</v>
      </c>
      <c r="F710" s="19">
        <v>2</v>
      </c>
      <c r="H710" s="23" t="s">
        <v>33</v>
      </c>
      <c r="I710" s="24" t="s">
        <v>34</v>
      </c>
    </row>
    <row r="711" spans="1:9" x14ac:dyDescent="0.3">
      <c r="A711" s="19" t="s">
        <v>279</v>
      </c>
      <c r="B711" s="19" t="s">
        <v>285</v>
      </c>
      <c r="C711" s="22">
        <v>0</v>
      </c>
      <c r="D711" s="20">
        <v>19.899999999999999</v>
      </c>
      <c r="E711" s="21">
        <v>25.4</v>
      </c>
      <c r="F711" s="19">
        <v>2</v>
      </c>
      <c r="H711" s="23" t="s">
        <v>33</v>
      </c>
      <c r="I711" s="24" t="s">
        <v>34</v>
      </c>
    </row>
    <row r="712" spans="1:9" x14ac:dyDescent="0.3">
      <c r="A712" s="19" t="s">
        <v>279</v>
      </c>
      <c r="B712" s="19" t="s">
        <v>285</v>
      </c>
      <c r="C712" s="22">
        <v>0</v>
      </c>
      <c r="D712" s="20">
        <v>31.3</v>
      </c>
      <c r="E712" s="21">
        <v>6.3</v>
      </c>
      <c r="F712" s="19">
        <v>1</v>
      </c>
      <c r="H712" s="23" t="s">
        <v>33</v>
      </c>
      <c r="I712" s="24" t="s">
        <v>34</v>
      </c>
    </row>
    <row r="713" spans="1:9" x14ac:dyDescent="0.3">
      <c r="A713" s="19" t="s">
        <v>279</v>
      </c>
      <c r="B713" s="19" t="s">
        <v>286</v>
      </c>
      <c r="C713" s="22">
        <v>0</v>
      </c>
      <c r="D713" s="20">
        <v>9.9</v>
      </c>
      <c r="E713" s="21">
        <v>68.7</v>
      </c>
      <c r="F713" s="19">
        <v>6</v>
      </c>
      <c r="H713" s="23" t="s">
        <v>33</v>
      </c>
      <c r="I713" s="24" t="s">
        <v>104</v>
      </c>
    </row>
    <row r="714" spans="1:9" x14ac:dyDescent="0.3">
      <c r="A714" s="19" t="s">
        <v>279</v>
      </c>
      <c r="B714" s="19" t="s">
        <v>287</v>
      </c>
      <c r="C714" s="22">
        <v>0</v>
      </c>
      <c r="D714" s="20">
        <v>25.9</v>
      </c>
      <c r="E714" s="21">
        <v>31.7</v>
      </c>
      <c r="F714" s="19">
        <v>2</v>
      </c>
      <c r="H714" s="23" t="s">
        <v>33</v>
      </c>
      <c r="I714" s="24" t="s">
        <v>37</v>
      </c>
    </row>
    <row r="715" spans="1:9" x14ac:dyDescent="0.3">
      <c r="A715" s="19" t="s">
        <v>279</v>
      </c>
      <c r="B715" s="19" t="s">
        <v>288</v>
      </c>
      <c r="C715" s="22">
        <v>0</v>
      </c>
      <c r="D715" s="20">
        <v>9.9</v>
      </c>
      <c r="E715" s="21">
        <v>38.5</v>
      </c>
      <c r="F715" s="19">
        <v>9</v>
      </c>
      <c r="H715" s="23" t="s">
        <v>33</v>
      </c>
      <c r="I715" s="24" t="s">
        <v>34</v>
      </c>
    </row>
    <row r="716" spans="1:9" x14ac:dyDescent="0.3">
      <c r="A716" s="19" t="s">
        <v>279</v>
      </c>
      <c r="B716" s="19" t="s">
        <v>288</v>
      </c>
      <c r="C716" s="22">
        <v>0</v>
      </c>
      <c r="D716" s="20">
        <v>12.9</v>
      </c>
      <c r="E716" s="21">
        <v>56.8</v>
      </c>
      <c r="F716" s="19">
        <v>6</v>
      </c>
      <c r="H716" s="23" t="s">
        <v>33</v>
      </c>
      <c r="I716" s="24" t="s">
        <v>34</v>
      </c>
    </row>
    <row r="717" spans="1:9" x14ac:dyDescent="0.3">
      <c r="A717" s="19" t="s">
        <v>279</v>
      </c>
      <c r="B717" s="19" t="s">
        <v>288</v>
      </c>
      <c r="C717" s="22">
        <v>0</v>
      </c>
      <c r="D717" s="20">
        <v>15.2</v>
      </c>
      <c r="E717" s="21">
        <v>29.4</v>
      </c>
      <c r="F717" s="19">
        <v>4</v>
      </c>
      <c r="H717" s="23" t="s">
        <v>33</v>
      </c>
      <c r="I717" s="24" t="s">
        <v>34</v>
      </c>
    </row>
    <row r="718" spans="1:9" x14ac:dyDescent="0.3">
      <c r="A718" s="19" t="s">
        <v>279</v>
      </c>
      <c r="B718" s="19" t="s">
        <v>288</v>
      </c>
      <c r="C718" s="22">
        <v>0</v>
      </c>
      <c r="D718" s="20">
        <v>13.9</v>
      </c>
      <c r="E718" s="21">
        <v>59.5</v>
      </c>
      <c r="F718" s="19">
        <v>4</v>
      </c>
      <c r="H718" s="23" t="s">
        <v>33</v>
      </c>
      <c r="I718" s="24" t="s">
        <v>34</v>
      </c>
    </row>
    <row r="719" spans="1:9" x14ac:dyDescent="0.3">
      <c r="A719" s="19" t="s">
        <v>279</v>
      </c>
      <c r="B719" s="19" t="s">
        <v>289</v>
      </c>
      <c r="C719" s="22">
        <v>0</v>
      </c>
      <c r="D719" s="20">
        <v>19.899999999999999</v>
      </c>
      <c r="E719" s="21">
        <v>31.3</v>
      </c>
      <c r="F719" s="19">
        <v>2</v>
      </c>
      <c r="H719" s="23" t="s">
        <v>33</v>
      </c>
      <c r="I719" s="24" t="s">
        <v>58</v>
      </c>
    </row>
    <row r="720" spans="1:9" x14ac:dyDescent="0.3">
      <c r="A720" s="19" t="s">
        <v>279</v>
      </c>
      <c r="B720" s="19" t="s">
        <v>289</v>
      </c>
      <c r="C720" s="22">
        <v>0</v>
      </c>
      <c r="D720" s="20">
        <v>17.899999999999999</v>
      </c>
      <c r="E720" s="21">
        <v>43.8</v>
      </c>
      <c r="F720" s="19">
        <v>5</v>
      </c>
      <c r="H720" s="23" t="s">
        <v>33</v>
      </c>
      <c r="I720" s="24" t="s">
        <v>58</v>
      </c>
    </row>
    <row r="721" spans="1:9" x14ac:dyDescent="0.3">
      <c r="A721" s="19" t="s">
        <v>279</v>
      </c>
      <c r="B721" s="19" t="s">
        <v>290</v>
      </c>
      <c r="C721" s="22">
        <v>0</v>
      </c>
      <c r="D721" s="20">
        <v>8.9</v>
      </c>
      <c r="E721" s="21">
        <v>59.4</v>
      </c>
      <c r="F721" s="19">
        <v>6</v>
      </c>
      <c r="H721" s="23" t="s">
        <v>33</v>
      </c>
      <c r="I721" s="24" t="s">
        <v>70</v>
      </c>
    </row>
    <row r="722" spans="1:9" x14ac:dyDescent="0.3">
      <c r="A722" s="19" t="s">
        <v>279</v>
      </c>
      <c r="B722" s="19" t="s">
        <v>291</v>
      </c>
      <c r="C722" s="22">
        <v>0</v>
      </c>
      <c r="D722" s="20">
        <v>35.9</v>
      </c>
      <c r="E722" s="21">
        <v>5.4</v>
      </c>
      <c r="F722" s="19">
        <v>2</v>
      </c>
      <c r="H722" s="23" t="s">
        <v>33</v>
      </c>
      <c r="I722" s="24" t="s">
        <v>70</v>
      </c>
    </row>
    <row r="723" spans="1:9" x14ac:dyDescent="0.3">
      <c r="A723" s="19" t="s">
        <v>279</v>
      </c>
      <c r="B723" s="19" t="s">
        <v>291</v>
      </c>
      <c r="C723" s="22">
        <v>0</v>
      </c>
      <c r="D723" s="20">
        <v>17.399999999999999</v>
      </c>
      <c r="E723" s="21">
        <v>27.6</v>
      </c>
      <c r="F723" s="19">
        <v>4</v>
      </c>
      <c r="H723" s="23" t="s">
        <v>33</v>
      </c>
      <c r="I723" s="24" t="s">
        <v>70</v>
      </c>
    </row>
    <row r="724" spans="1:9" x14ac:dyDescent="0.3">
      <c r="A724" s="19" t="s">
        <v>279</v>
      </c>
      <c r="B724" s="19" t="s">
        <v>292</v>
      </c>
      <c r="C724" s="22">
        <v>0</v>
      </c>
      <c r="D724" s="20">
        <v>14.9</v>
      </c>
      <c r="E724" s="21">
        <v>20.2</v>
      </c>
      <c r="F724" s="19">
        <v>2</v>
      </c>
      <c r="H724" s="23" t="s">
        <v>33</v>
      </c>
      <c r="I724" s="24" t="s">
        <v>37</v>
      </c>
    </row>
    <row r="725" spans="1:9" x14ac:dyDescent="0.3">
      <c r="A725" s="19" t="s">
        <v>279</v>
      </c>
      <c r="B725" s="19" t="s">
        <v>292</v>
      </c>
      <c r="C725" s="22">
        <v>0</v>
      </c>
      <c r="D725" s="20">
        <v>11.6</v>
      </c>
      <c r="E725" s="21">
        <v>12.4</v>
      </c>
      <c r="F725" s="19">
        <v>1</v>
      </c>
      <c r="H725" s="23" t="s">
        <v>33</v>
      </c>
      <c r="I725" s="24" t="s">
        <v>37</v>
      </c>
    </row>
    <row r="726" spans="1:9" x14ac:dyDescent="0.3">
      <c r="A726" s="19" t="s">
        <v>293</v>
      </c>
      <c r="B726" s="19" t="s">
        <v>294</v>
      </c>
      <c r="C726" s="22">
        <v>0</v>
      </c>
      <c r="D726" s="20">
        <v>9.9</v>
      </c>
      <c r="E726" s="21">
        <v>30.8</v>
      </c>
      <c r="F726" s="19">
        <v>5</v>
      </c>
      <c r="H726" s="23" t="s">
        <v>33</v>
      </c>
      <c r="I726" s="24" t="s">
        <v>37</v>
      </c>
    </row>
    <row r="727" spans="1:9" x14ac:dyDescent="0.3">
      <c r="A727" s="19" t="s">
        <v>293</v>
      </c>
      <c r="B727" s="19" t="s">
        <v>295</v>
      </c>
      <c r="C727" s="22">
        <v>0</v>
      </c>
      <c r="D727" s="20">
        <v>17.899999999999999</v>
      </c>
      <c r="E727" s="21">
        <v>19.2</v>
      </c>
      <c r="F727" s="19">
        <v>3</v>
      </c>
      <c r="H727" s="23" t="s">
        <v>33</v>
      </c>
      <c r="I727" s="24" t="s">
        <v>37</v>
      </c>
    </row>
    <row r="728" spans="1:9" x14ac:dyDescent="0.3">
      <c r="A728" s="19" t="s">
        <v>293</v>
      </c>
      <c r="B728" s="19" t="s">
        <v>295</v>
      </c>
      <c r="C728" s="22">
        <v>0</v>
      </c>
      <c r="D728" s="20">
        <v>8.9</v>
      </c>
      <c r="E728" s="21">
        <v>83.9</v>
      </c>
      <c r="F728" s="19">
        <v>7</v>
      </c>
      <c r="H728" s="23" t="s">
        <v>33</v>
      </c>
      <c r="I728" s="24" t="s">
        <v>37</v>
      </c>
    </row>
    <row r="729" spans="1:9" x14ac:dyDescent="0.3">
      <c r="A729" s="19" t="s">
        <v>293</v>
      </c>
      <c r="B729" s="19" t="s">
        <v>296</v>
      </c>
      <c r="C729" s="22">
        <v>0</v>
      </c>
      <c r="D729" s="20">
        <v>3.8</v>
      </c>
      <c r="E729" s="21">
        <v>113</v>
      </c>
      <c r="F729" s="19">
        <v>9</v>
      </c>
      <c r="H729" s="23" t="s">
        <v>33</v>
      </c>
      <c r="I729" s="24" t="s">
        <v>37</v>
      </c>
    </row>
    <row r="730" spans="1:9" x14ac:dyDescent="0.3">
      <c r="A730" s="19" t="s">
        <v>293</v>
      </c>
      <c r="B730" s="19" t="s">
        <v>296</v>
      </c>
      <c r="C730" s="22">
        <v>0</v>
      </c>
      <c r="D730" s="20">
        <v>14.8</v>
      </c>
      <c r="E730" s="21">
        <v>44.6</v>
      </c>
      <c r="F730" s="19">
        <v>4</v>
      </c>
      <c r="H730" s="23" t="s">
        <v>33</v>
      </c>
      <c r="I730" s="24" t="s">
        <v>37</v>
      </c>
    </row>
    <row r="731" spans="1:9" x14ac:dyDescent="0.3">
      <c r="A731" s="19" t="s">
        <v>293</v>
      </c>
      <c r="B731" s="19" t="s">
        <v>296</v>
      </c>
      <c r="C731" s="22">
        <v>0</v>
      </c>
      <c r="D731" s="20">
        <v>14.9</v>
      </c>
      <c r="E731" s="21">
        <v>38.9</v>
      </c>
      <c r="F731" s="19">
        <v>3</v>
      </c>
      <c r="H731" s="23" t="s">
        <v>33</v>
      </c>
      <c r="I731" s="24" t="s">
        <v>37</v>
      </c>
    </row>
    <row r="732" spans="1:9" x14ac:dyDescent="0.3">
      <c r="A732" s="19" t="s">
        <v>293</v>
      </c>
      <c r="B732" s="19" t="s">
        <v>296</v>
      </c>
      <c r="C732" s="22">
        <v>0</v>
      </c>
      <c r="D732" s="20">
        <v>14.8</v>
      </c>
      <c r="E732" s="21">
        <v>39.799999999999997</v>
      </c>
      <c r="F732" s="19">
        <v>2</v>
      </c>
      <c r="H732" s="23" t="s">
        <v>33</v>
      </c>
      <c r="I732" s="24" t="s">
        <v>37</v>
      </c>
    </row>
    <row r="733" spans="1:9" x14ac:dyDescent="0.3">
      <c r="A733" s="19" t="s">
        <v>293</v>
      </c>
      <c r="B733" s="19" t="s">
        <v>296</v>
      </c>
      <c r="C733" s="22">
        <v>0</v>
      </c>
      <c r="D733" s="20">
        <v>14.8</v>
      </c>
      <c r="E733" s="21">
        <v>43.4</v>
      </c>
      <c r="F733" s="19">
        <v>5</v>
      </c>
      <c r="H733" s="23" t="s">
        <v>33</v>
      </c>
      <c r="I733" s="24" t="s">
        <v>37</v>
      </c>
    </row>
    <row r="734" spans="1:9" x14ac:dyDescent="0.3">
      <c r="A734" s="19" t="s">
        <v>293</v>
      </c>
      <c r="B734" s="19" t="s">
        <v>296</v>
      </c>
      <c r="C734" s="22">
        <v>0</v>
      </c>
      <c r="D734" s="20">
        <v>4.9000000000000004</v>
      </c>
      <c r="E734" s="21">
        <v>80</v>
      </c>
      <c r="F734" s="19">
        <v>7</v>
      </c>
      <c r="H734" s="23" t="s">
        <v>33</v>
      </c>
      <c r="I734" s="24" t="s">
        <v>37</v>
      </c>
    </row>
    <row r="735" spans="1:9" x14ac:dyDescent="0.3">
      <c r="A735" s="19" t="s">
        <v>293</v>
      </c>
      <c r="B735" s="19" t="s">
        <v>296</v>
      </c>
      <c r="C735" s="22">
        <v>0</v>
      </c>
      <c r="D735" s="20">
        <v>7.9</v>
      </c>
      <c r="E735" s="21">
        <v>68.599999999999994</v>
      </c>
      <c r="F735" s="19">
        <v>8</v>
      </c>
      <c r="H735" s="23" t="s">
        <v>33</v>
      </c>
      <c r="I735" s="24" t="s">
        <v>37</v>
      </c>
    </row>
    <row r="736" spans="1:9" x14ac:dyDescent="0.3">
      <c r="A736" s="19" t="s">
        <v>293</v>
      </c>
      <c r="B736" s="19" t="s">
        <v>297</v>
      </c>
      <c r="C736" s="22">
        <v>0</v>
      </c>
      <c r="D736" s="20">
        <v>17.8</v>
      </c>
      <c r="E736" s="21">
        <v>32</v>
      </c>
      <c r="F736" s="19">
        <v>3</v>
      </c>
      <c r="H736" s="23" t="s">
        <v>33</v>
      </c>
      <c r="I736" s="24" t="s">
        <v>37</v>
      </c>
    </row>
    <row r="737" spans="1:9" x14ac:dyDescent="0.3">
      <c r="A737" s="19" t="s">
        <v>293</v>
      </c>
      <c r="B737" s="19" t="s">
        <v>297</v>
      </c>
      <c r="C737" s="22">
        <v>0</v>
      </c>
      <c r="D737" s="20">
        <v>15.8</v>
      </c>
      <c r="E737" s="21">
        <v>43</v>
      </c>
      <c r="F737" s="19">
        <v>3</v>
      </c>
      <c r="H737" s="23" t="s">
        <v>33</v>
      </c>
      <c r="I737" s="24" t="s">
        <v>37</v>
      </c>
    </row>
    <row r="738" spans="1:9" x14ac:dyDescent="0.3">
      <c r="A738" s="19" t="s">
        <v>293</v>
      </c>
      <c r="B738" s="19" t="s">
        <v>297</v>
      </c>
      <c r="C738" s="22">
        <v>0</v>
      </c>
      <c r="D738" s="20">
        <v>14.8</v>
      </c>
      <c r="E738" s="21">
        <v>51.1</v>
      </c>
      <c r="F738" s="19">
        <v>3</v>
      </c>
      <c r="H738" s="23" t="s">
        <v>33</v>
      </c>
      <c r="I738" s="24" t="s">
        <v>37</v>
      </c>
    </row>
    <row r="739" spans="1:9" x14ac:dyDescent="0.3">
      <c r="A739" s="19" t="s">
        <v>293</v>
      </c>
      <c r="B739" s="19" t="s">
        <v>297</v>
      </c>
      <c r="C739" s="22">
        <v>0</v>
      </c>
      <c r="D739" s="20">
        <v>8.3000000000000007</v>
      </c>
      <c r="E739" s="21">
        <v>80.900000000000006</v>
      </c>
      <c r="F739" s="19">
        <v>7</v>
      </c>
      <c r="H739" s="23" t="s">
        <v>33</v>
      </c>
      <c r="I739" s="24" t="s">
        <v>37</v>
      </c>
    </row>
    <row r="740" spans="1:9" x14ac:dyDescent="0.3">
      <c r="A740" s="19" t="s">
        <v>293</v>
      </c>
      <c r="B740" s="19" t="s">
        <v>297</v>
      </c>
      <c r="C740" s="22">
        <v>0</v>
      </c>
      <c r="D740" s="20">
        <v>7.9</v>
      </c>
      <c r="E740" s="21">
        <v>92</v>
      </c>
      <c r="F740" s="19">
        <v>4</v>
      </c>
      <c r="H740" s="23" t="s">
        <v>33</v>
      </c>
      <c r="I740" s="24" t="s">
        <v>37</v>
      </c>
    </row>
    <row r="741" spans="1:9" x14ac:dyDescent="0.3">
      <c r="A741" s="19" t="s">
        <v>293</v>
      </c>
      <c r="B741" s="19" t="s">
        <v>297</v>
      </c>
      <c r="C741" s="22">
        <v>0</v>
      </c>
      <c r="D741" s="20">
        <v>14.9</v>
      </c>
      <c r="E741" s="21">
        <v>49.6</v>
      </c>
      <c r="F741" s="19">
        <v>4</v>
      </c>
      <c r="H741" s="23" t="s">
        <v>33</v>
      </c>
      <c r="I741" s="24" t="s">
        <v>37</v>
      </c>
    </row>
    <row r="742" spans="1:9" x14ac:dyDescent="0.3">
      <c r="A742" s="19" t="s">
        <v>293</v>
      </c>
      <c r="B742" s="19" t="s">
        <v>297</v>
      </c>
      <c r="C742" s="22">
        <v>0</v>
      </c>
      <c r="D742" s="20">
        <v>9.9</v>
      </c>
      <c r="E742" s="21">
        <v>55.9</v>
      </c>
      <c r="F742" s="19">
        <v>5</v>
      </c>
      <c r="H742" s="23" t="s">
        <v>33</v>
      </c>
      <c r="I742" s="24" t="s">
        <v>37</v>
      </c>
    </row>
    <row r="743" spans="1:9" x14ac:dyDescent="0.3">
      <c r="A743" s="19" t="s">
        <v>293</v>
      </c>
      <c r="B743" s="19" t="s">
        <v>297</v>
      </c>
      <c r="C743" s="22">
        <v>0</v>
      </c>
      <c r="D743" s="20">
        <v>5.9</v>
      </c>
      <c r="E743" s="21">
        <v>80</v>
      </c>
      <c r="F743" s="19">
        <v>8</v>
      </c>
      <c r="H743" s="23" t="s">
        <v>33</v>
      </c>
      <c r="I743" s="24" t="s">
        <v>37</v>
      </c>
    </row>
    <row r="744" spans="1:9" x14ac:dyDescent="0.3">
      <c r="A744" s="19" t="s">
        <v>293</v>
      </c>
      <c r="B744" s="19" t="s">
        <v>298</v>
      </c>
      <c r="C744" s="22">
        <v>0</v>
      </c>
      <c r="D744" s="20">
        <v>24.4</v>
      </c>
      <c r="E744" s="21">
        <v>27.6</v>
      </c>
      <c r="F744" s="19">
        <v>5</v>
      </c>
      <c r="H744" s="23" t="s">
        <v>33</v>
      </c>
      <c r="I744" s="24" t="s">
        <v>47</v>
      </c>
    </row>
    <row r="746" spans="1:9" x14ac:dyDescent="0.3">
      <c r="D746" s="127">
        <f>MIN(D2:D744)</f>
        <v>3.4</v>
      </c>
    </row>
    <row r="747" spans="1:9" x14ac:dyDescent="0.3">
      <c r="D747" s="127">
        <f>MAX(D3:D745)</f>
        <v>69.8</v>
      </c>
    </row>
  </sheetData>
  <autoFilter ref="A1:I744" xr:uid="{13058C22-E897-40A1-BAE5-019C9C49D24F}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66D7-9524-4F51-BF60-B4898CE3F7B6}">
  <dimension ref="A1:G483"/>
  <sheetViews>
    <sheetView zoomScale="85" zoomScaleNormal="85" workbookViewId="0">
      <selection activeCell="J12" sqref="J12"/>
    </sheetView>
  </sheetViews>
  <sheetFormatPr defaultRowHeight="14.4" x14ac:dyDescent="0.3"/>
  <cols>
    <col min="1" max="1" width="16.21875" customWidth="1"/>
    <col min="5" max="5" width="18.5546875" customWidth="1"/>
    <col min="6" max="6" width="15.77734375" customWidth="1"/>
    <col min="7" max="7" width="28.88671875" customWidth="1"/>
  </cols>
  <sheetData>
    <row r="1" spans="1:7" x14ac:dyDescent="0.3">
      <c r="A1" s="3" t="s">
        <v>1</v>
      </c>
      <c r="B1" t="s">
        <v>2</v>
      </c>
    </row>
    <row r="2" spans="1:7" x14ac:dyDescent="0.3">
      <c r="A2" s="4" t="s">
        <v>0</v>
      </c>
      <c r="B2" s="1" t="s">
        <v>0</v>
      </c>
    </row>
    <row r="3" spans="1:7" x14ac:dyDescent="0.3">
      <c r="A3" s="5">
        <v>45.5</v>
      </c>
      <c r="B3" s="2">
        <v>11.7</v>
      </c>
    </row>
    <row r="4" spans="1:7" x14ac:dyDescent="0.3">
      <c r="A4" s="5">
        <v>80</v>
      </c>
      <c r="B4" s="2">
        <v>35.4</v>
      </c>
      <c r="E4" t="s">
        <v>3</v>
      </c>
    </row>
    <row r="5" spans="1:7" ht="15" thickBot="1" x14ac:dyDescent="0.35">
      <c r="A5" s="5">
        <v>114</v>
      </c>
      <c r="B5" s="2">
        <v>50.4</v>
      </c>
    </row>
    <row r="6" spans="1:7" x14ac:dyDescent="0.3">
      <c r="A6" s="5">
        <v>75.900000000000006</v>
      </c>
      <c r="B6" s="2">
        <v>55.5</v>
      </c>
      <c r="E6" s="7"/>
      <c r="F6" s="7" t="s">
        <v>0</v>
      </c>
      <c r="G6" s="7" t="s">
        <v>0</v>
      </c>
    </row>
    <row r="7" spans="1:7" x14ac:dyDescent="0.3">
      <c r="A7" s="5">
        <v>46.7</v>
      </c>
      <c r="B7" s="2">
        <v>52.1</v>
      </c>
      <c r="E7" t="s">
        <v>4</v>
      </c>
      <c r="F7">
        <v>35.456548856548821</v>
      </c>
      <c r="G7">
        <v>38.040076335877842</v>
      </c>
    </row>
    <row r="8" spans="1:7" x14ac:dyDescent="0.3">
      <c r="A8" s="5">
        <v>47.5</v>
      </c>
      <c r="B8" s="2">
        <v>38.700000000000003</v>
      </c>
      <c r="E8" t="s">
        <v>5</v>
      </c>
      <c r="F8">
        <v>451.672253898132</v>
      </c>
      <c r="G8">
        <v>477.28884750373049</v>
      </c>
    </row>
    <row r="9" spans="1:7" x14ac:dyDescent="0.3">
      <c r="A9" s="5">
        <v>17.8</v>
      </c>
      <c r="B9" s="2">
        <v>35.299999999999997</v>
      </c>
      <c r="E9" t="s">
        <v>6</v>
      </c>
      <c r="F9">
        <v>481</v>
      </c>
      <c r="G9">
        <v>262</v>
      </c>
    </row>
    <row r="10" spans="1:7" x14ac:dyDescent="0.3">
      <c r="A10" s="5">
        <v>48.2</v>
      </c>
      <c r="B10" s="2">
        <v>12.2</v>
      </c>
      <c r="E10" t="s">
        <v>7</v>
      </c>
      <c r="F10">
        <v>480</v>
      </c>
      <c r="G10">
        <v>261</v>
      </c>
    </row>
    <row r="11" spans="1:7" x14ac:dyDescent="0.3">
      <c r="A11" s="5">
        <v>31.4</v>
      </c>
      <c r="B11" s="2">
        <v>62</v>
      </c>
      <c r="E11" t="s">
        <v>8</v>
      </c>
      <c r="F11">
        <v>0.94632894998578765</v>
      </c>
    </row>
    <row r="12" spans="1:7" x14ac:dyDescent="0.3">
      <c r="A12" s="5">
        <v>26.1</v>
      </c>
      <c r="B12" s="2">
        <v>47.2</v>
      </c>
      <c r="E12" t="s">
        <v>9</v>
      </c>
      <c r="F12">
        <v>0.30190980294746361</v>
      </c>
    </row>
    <row r="13" spans="1:7" ht="15" thickBot="1" x14ac:dyDescent="0.35">
      <c r="A13" s="5">
        <v>12.9</v>
      </c>
      <c r="B13" s="2">
        <v>14</v>
      </c>
      <c r="E13" s="6" t="s">
        <v>10</v>
      </c>
      <c r="F13" s="6">
        <v>0.83826517090877306</v>
      </c>
      <c r="G13" s="6"/>
    </row>
    <row r="14" spans="1:7" x14ac:dyDescent="0.3">
      <c r="A14" s="5">
        <v>26.7</v>
      </c>
      <c r="B14" s="2">
        <v>23.2</v>
      </c>
    </row>
    <row r="15" spans="1:7" x14ac:dyDescent="0.3">
      <c r="A15" s="5">
        <v>41</v>
      </c>
      <c r="B15" s="2">
        <v>28.4</v>
      </c>
    </row>
    <row r="16" spans="1:7" x14ac:dyDescent="0.3">
      <c r="A16" s="5">
        <v>43</v>
      </c>
      <c r="B16" s="2">
        <v>36.700000000000003</v>
      </c>
    </row>
    <row r="17" spans="1:7" x14ac:dyDescent="0.3">
      <c r="A17" s="5">
        <v>43.8</v>
      </c>
      <c r="B17" s="2">
        <v>49.8</v>
      </c>
      <c r="E17" t="s">
        <v>24</v>
      </c>
    </row>
    <row r="18" spans="1:7" ht="15" thickBot="1" x14ac:dyDescent="0.35">
      <c r="A18" s="5">
        <v>17.899999999999999</v>
      </c>
      <c r="B18" s="2">
        <v>8.8000000000000007</v>
      </c>
    </row>
    <row r="19" spans="1:7" x14ac:dyDescent="0.3">
      <c r="A19" s="5">
        <v>42.4</v>
      </c>
      <c r="B19" s="2">
        <v>33.299999999999997</v>
      </c>
      <c r="E19" s="7"/>
      <c r="F19" s="7" t="s">
        <v>0</v>
      </c>
      <c r="G19" s="7" t="s">
        <v>0</v>
      </c>
    </row>
    <row r="20" spans="1:7" x14ac:dyDescent="0.3">
      <c r="A20" s="5">
        <v>14.8</v>
      </c>
      <c r="B20" s="2">
        <v>35.9</v>
      </c>
      <c r="E20" t="s">
        <v>4</v>
      </c>
      <c r="F20" s="41">
        <v>35.456548856548821</v>
      </c>
      <c r="G20" s="41">
        <v>38.040076335877842</v>
      </c>
    </row>
    <row r="21" spans="1:7" x14ac:dyDescent="0.3">
      <c r="A21" s="5">
        <v>43.7</v>
      </c>
      <c r="B21" s="2">
        <v>49.9</v>
      </c>
      <c r="E21" t="s">
        <v>5</v>
      </c>
      <c r="F21" s="41">
        <v>451.672253898132</v>
      </c>
      <c r="G21" s="41">
        <v>477.28884750373049</v>
      </c>
    </row>
    <row r="22" spans="1:7" x14ac:dyDescent="0.3">
      <c r="A22" s="5">
        <v>99.3</v>
      </c>
      <c r="B22" s="2">
        <v>23.7</v>
      </c>
      <c r="E22" t="s">
        <v>6</v>
      </c>
      <c r="F22" s="41">
        <v>481</v>
      </c>
      <c r="G22" s="41">
        <v>262</v>
      </c>
    </row>
    <row r="23" spans="1:7" x14ac:dyDescent="0.3">
      <c r="A23" s="5">
        <v>106.6</v>
      </c>
      <c r="B23" s="2">
        <v>29.8</v>
      </c>
      <c r="E23" t="s">
        <v>25</v>
      </c>
      <c r="F23" s="41">
        <v>460.69510265799869</v>
      </c>
      <c r="G23" s="41"/>
    </row>
    <row r="24" spans="1:7" x14ac:dyDescent="0.3">
      <c r="A24" s="5">
        <v>62.3</v>
      </c>
      <c r="B24" s="2">
        <v>33</v>
      </c>
      <c r="E24" t="s">
        <v>12</v>
      </c>
      <c r="F24" s="41">
        <v>0</v>
      </c>
      <c r="G24" s="41"/>
    </row>
    <row r="25" spans="1:7" x14ac:dyDescent="0.3">
      <c r="A25" s="5">
        <v>73</v>
      </c>
      <c r="B25" s="2">
        <v>38.6</v>
      </c>
      <c r="E25" t="s">
        <v>7</v>
      </c>
      <c r="F25" s="41">
        <v>741</v>
      </c>
      <c r="G25" s="41"/>
    </row>
    <row r="26" spans="1:7" x14ac:dyDescent="0.3">
      <c r="A26" s="5">
        <v>68.5</v>
      </c>
      <c r="B26" s="2">
        <v>12.9</v>
      </c>
      <c r="E26" t="s">
        <v>13</v>
      </c>
      <c r="F26" s="41">
        <v>-1.5675993127017238</v>
      </c>
      <c r="G26" s="41"/>
    </row>
    <row r="27" spans="1:7" x14ac:dyDescent="0.3">
      <c r="A27" s="5">
        <v>21.2</v>
      </c>
      <c r="B27" s="2">
        <v>24.6</v>
      </c>
      <c r="E27" t="s">
        <v>14</v>
      </c>
      <c r="F27" s="41">
        <v>5.8700792901028004E-2</v>
      </c>
      <c r="G27" s="41"/>
    </row>
    <row r="28" spans="1:7" x14ac:dyDescent="0.3">
      <c r="A28" s="5">
        <v>32.9</v>
      </c>
      <c r="B28" s="2">
        <v>19.3</v>
      </c>
      <c r="E28" t="s">
        <v>15</v>
      </c>
      <c r="F28" s="41">
        <v>1.646912584498194</v>
      </c>
      <c r="G28" s="41"/>
    </row>
    <row r="29" spans="1:7" x14ac:dyDescent="0.3">
      <c r="A29" s="5">
        <v>23.9</v>
      </c>
      <c r="B29" s="2">
        <v>62.7</v>
      </c>
      <c r="E29" t="s">
        <v>16</v>
      </c>
      <c r="F29" s="84">
        <v>0.11740158580205601</v>
      </c>
      <c r="G29" s="41"/>
    </row>
    <row r="30" spans="1:7" ht="15" thickBot="1" x14ac:dyDescent="0.35">
      <c r="A30" s="5">
        <v>32.700000000000003</v>
      </c>
      <c r="B30" s="2">
        <v>23.1</v>
      </c>
      <c r="E30" s="6" t="s">
        <v>17</v>
      </c>
      <c r="F30" s="42">
        <v>1.9631705768868113</v>
      </c>
      <c r="G30" s="42"/>
    </row>
    <row r="31" spans="1:7" x14ac:dyDescent="0.3">
      <c r="A31" s="5">
        <v>35.1</v>
      </c>
      <c r="B31" s="2">
        <v>15.1</v>
      </c>
    </row>
    <row r="32" spans="1:7" x14ac:dyDescent="0.3">
      <c r="A32" s="5">
        <v>35.4</v>
      </c>
      <c r="B32" s="2">
        <v>21.6</v>
      </c>
    </row>
    <row r="33" spans="1:2" x14ac:dyDescent="0.3">
      <c r="A33" s="5">
        <v>46.6</v>
      </c>
      <c r="B33" s="2">
        <v>48.8</v>
      </c>
    </row>
    <row r="34" spans="1:2" x14ac:dyDescent="0.3">
      <c r="A34" s="5">
        <v>4.3</v>
      </c>
      <c r="B34" s="2">
        <v>15.6</v>
      </c>
    </row>
    <row r="35" spans="1:2" x14ac:dyDescent="0.3">
      <c r="A35" s="5">
        <v>19.2</v>
      </c>
      <c r="B35" s="2">
        <v>120</v>
      </c>
    </row>
    <row r="36" spans="1:2" x14ac:dyDescent="0.3">
      <c r="A36" s="5">
        <v>88.6</v>
      </c>
      <c r="B36" s="2">
        <v>41.3</v>
      </c>
    </row>
    <row r="37" spans="1:2" x14ac:dyDescent="0.3">
      <c r="A37" s="5">
        <v>37.200000000000003</v>
      </c>
      <c r="B37" s="2">
        <v>30.8</v>
      </c>
    </row>
    <row r="38" spans="1:2" x14ac:dyDescent="0.3">
      <c r="A38" s="5">
        <v>18.600000000000001</v>
      </c>
      <c r="B38" s="2">
        <v>4.0999999999999996</v>
      </c>
    </row>
    <row r="39" spans="1:2" x14ac:dyDescent="0.3">
      <c r="A39" s="5">
        <v>52.7</v>
      </c>
      <c r="B39" s="2">
        <v>109.7</v>
      </c>
    </row>
    <row r="40" spans="1:2" x14ac:dyDescent="0.3">
      <c r="A40" s="5">
        <v>24</v>
      </c>
      <c r="B40" s="2">
        <v>27.8</v>
      </c>
    </row>
    <row r="41" spans="1:2" x14ac:dyDescent="0.3">
      <c r="A41" s="5">
        <v>31</v>
      </c>
      <c r="B41" s="2">
        <v>33.1</v>
      </c>
    </row>
    <row r="42" spans="1:2" x14ac:dyDescent="0.3">
      <c r="A42" s="5">
        <v>25.4</v>
      </c>
      <c r="B42" s="2">
        <v>26.9</v>
      </c>
    </row>
    <row r="43" spans="1:2" x14ac:dyDescent="0.3">
      <c r="A43" s="5">
        <v>32.1</v>
      </c>
      <c r="B43" s="2">
        <v>10.7</v>
      </c>
    </row>
    <row r="44" spans="1:2" x14ac:dyDescent="0.3">
      <c r="A44" s="5">
        <v>32.6</v>
      </c>
      <c r="B44" s="2">
        <v>2.8</v>
      </c>
    </row>
    <row r="45" spans="1:2" x14ac:dyDescent="0.3">
      <c r="A45" s="5">
        <v>15</v>
      </c>
      <c r="B45" s="2">
        <v>20</v>
      </c>
    </row>
    <row r="46" spans="1:2" x14ac:dyDescent="0.3">
      <c r="A46" s="5">
        <v>36.4</v>
      </c>
      <c r="B46" s="2">
        <v>34.6</v>
      </c>
    </row>
    <row r="47" spans="1:2" x14ac:dyDescent="0.3">
      <c r="A47" s="5">
        <v>66</v>
      </c>
      <c r="B47" s="2">
        <v>69.2</v>
      </c>
    </row>
    <row r="48" spans="1:2" x14ac:dyDescent="0.3">
      <c r="A48" s="5">
        <v>80</v>
      </c>
      <c r="B48" s="2">
        <v>53.1</v>
      </c>
    </row>
    <row r="49" spans="1:2" x14ac:dyDescent="0.3">
      <c r="A49" s="5">
        <v>20.3</v>
      </c>
      <c r="B49" s="2">
        <v>35.799999999999997</v>
      </c>
    </row>
    <row r="50" spans="1:2" x14ac:dyDescent="0.3">
      <c r="A50" s="5">
        <v>38</v>
      </c>
      <c r="B50" s="2">
        <v>20.100000000000001</v>
      </c>
    </row>
    <row r="51" spans="1:2" x14ac:dyDescent="0.3">
      <c r="A51" s="5">
        <v>48.8</v>
      </c>
      <c r="B51" s="2">
        <v>58.3</v>
      </c>
    </row>
    <row r="52" spans="1:2" x14ac:dyDescent="0.3">
      <c r="A52" s="5">
        <v>47.1</v>
      </c>
      <c r="B52" s="2">
        <v>33.700000000000003</v>
      </c>
    </row>
    <row r="53" spans="1:2" x14ac:dyDescent="0.3">
      <c r="A53" s="5">
        <v>21.9</v>
      </c>
      <c r="B53" s="2">
        <v>20.6</v>
      </c>
    </row>
    <row r="54" spans="1:2" x14ac:dyDescent="0.3">
      <c r="A54" s="5">
        <v>25.1</v>
      </c>
      <c r="B54" s="2">
        <v>144.19999999999999</v>
      </c>
    </row>
    <row r="55" spans="1:2" x14ac:dyDescent="0.3">
      <c r="A55" s="5">
        <v>33.6</v>
      </c>
      <c r="B55" s="2">
        <v>38.4</v>
      </c>
    </row>
    <row r="56" spans="1:2" x14ac:dyDescent="0.3">
      <c r="A56" s="5">
        <v>35.1</v>
      </c>
      <c r="B56" s="2">
        <v>44.3</v>
      </c>
    </row>
    <row r="57" spans="1:2" x14ac:dyDescent="0.3">
      <c r="A57" s="5">
        <v>18.8</v>
      </c>
      <c r="B57" s="2">
        <v>45</v>
      </c>
    </row>
    <row r="58" spans="1:2" x14ac:dyDescent="0.3">
      <c r="A58" s="5">
        <v>30.6</v>
      </c>
      <c r="B58" s="2">
        <v>47.1</v>
      </c>
    </row>
    <row r="59" spans="1:2" x14ac:dyDescent="0.3">
      <c r="A59" s="5">
        <v>38.799999999999997</v>
      </c>
      <c r="B59" s="2">
        <v>28.7</v>
      </c>
    </row>
    <row r="60" spans="1:2" x14ac:dyDescent="0.3">
      <c r="A60" s="5">
        <v>61.5</v>
      </c>
      <c r="B60" s="2">
        <v>48.7</v>
      </c>
    </row>
    <row r="61" spans="1:2" x14ac:dyDescent="0.3">
      <c r="A61" s="5">
        <v>52.8</v>
      </c>
      <c r="B61" s="2">
        <v>37.6</v>
      </c>
    </row>
    <row r="62" spans="1:2" x14ac:dyDescent="0.3">
      <c r="A62" s="5">
        <v>5.7</v>
      </c>
      <c r="B62" s="2">
        <v>55.7</v>
      </c>
    </row>
    <row r="63" spans="1:2" x14ac:dyDescent="0.3">
      <c r="A63" s="5">
        <v>29.5</v>
      </c>
      <c r="B63" s="2">
        <v>39.700000000000003</v>
      </c>
    </row>
    <row r="64" spans="1:2" x14ac:dyDescent="0.3">
      <c r="A64" s="5">
        <v>9</v>
      </c>
      <c r="B64" s="2">
        <v>35.200000000000003</v>
      </c>
    </row>
    <row r="65" spans="1:2" x14ac:dyDescent="0.3">
      <c r="A65" s="5">
        <v>38.1</v>
      </c>
      <c r="B65" s="2">
        <v>18.100000000000001</v>
      </c>
    </row>
    <row r="66" spans="1:2" x14ac:dyDescent="0.3">
      <c r="A66" s="5">
        <v>28.5</v>
      </c>
      <c r="B66" s="2">
        <v>32.5</v>
      </c>
    </row>
    <row r="67" spans="1:2" x14ac:dyDescent="0.3">
      <c r="A67" s="5">
        <v>63</v>
      </c>
      <c r="B67" s="2">
        <v>40</v>
      </c>
    </row>
    <row r="68" spans="1:2" x14ac:dyDescent="0.3">
      <c r="A68" s="5">
        <v>19</v>
      </c>
      <c r="B68" s="2">
        <v>22</v>
      </c>
    </row>
    <row r="69" spans="1:2" x14ac:dyDescent="0.3">
      <c r="A69" s="5">
        <v>51.5</v>
      </c>
      <c r="B69" s="2">
        <v>20</v>
      </c>
    </row>
    <row r="70" spans="1:2" x14ac:dyDescent="0.3">
      <c r="A70" s="5">
        <v>56.9</v>
      </c>
      <c r="B70" s="2">
        <v>20.6</v>
      </c>
    </row>
    <row r="71" spans="1:2" x14ac:dyDescent="0.3">
      <c r="A71" s="5">
        <v>13.6</v>
      </c>
      <c r="B71" s="2">
        <v>68.900000000000006</v>
      </c>
    </row>
    <row r="72" spans="1:2" x14ac:dyDescent="0.3">
      <c r="A72" s="5">
        <v>21.7</v>
      </c>
      <c r="B72" s="2">
        <v>27</v>
      </c>
    </row>
    <row r="73" spans="1:2" x14ac:dyDescent="0.3">
      <c r="A73" s="5">
        <v>11.8</v>
      </c>
      <c r="B73" s="2">
        <v>26.7</v>
      </c>
    </row>
    <row r="74" spans="1:2" x14ac:dyDescent="0.3">
      <c r="A74" s="5">
        <v>30.8</v>
      </c>
      <c r="B74" s="2">
        <v>34.9</v>
      </c>
    </row>
    <row r="75" spans="1:2" x14ac:dyDescent="0.3">
      <c r="A75" s="5">
        <v>22.9</v>
      </c>
      <c r="B75" s="2">
        <v>19.2</v>
      </c>
    </row>
    <row r="76" spans="1:2" x14ac:dyDescent="0.3">
      <c r="A76" s="5">
        <v>96</v>
      </c>
      <c r="B76" s="2">
        <v>20.5</v>
      </c>
    </row>
    <row r="77" spans="1:2" x14ac:dyDescent="0.3">
      <c r="A77" s="5">
        <v>53</v>
      </c>
      <c r="B77" s="2">
        <v>58</v>
      </c>
    </row>
    <row r="78" spans="1:2" x14ac:dyDescent="0.3">
      <c r="A78" s="5">
        <v>47</v>
      </c>
      <c r="B78" s="2">
        <v>10.3</v>
      </c>
    </row>
    <row r="79" spans="1:2" x14ac:dyDescent="0.3">
      <c r="A79" s="5">
        <v>46.2</v>
      </c>
      <c r="B79" s="2">
        <v>14.9</v>
      </c>
    </row>
    <row r="80" spans="1:2" x14ac:dyDescent="0.3">
      <c r="A80" s="5">
        <v>33.1</v>
      </c>
      <c r="B80" s="2">
        <v>16.100000000000001</v>
      </c>
    </row>
    <row r="81" spans="1:2" x14ac:dyDescent="0.3">
      <c r="A81" s="5">
        <v>34</v>
      </c>
      <c r="B81" s="2">
        <v>31</v>
      </c>
    </row>
    <row r="82" spans="1:2" x14ac:dyDescent="0.3">
      <c r="A82" s="5">
        <v>34.299999999999997</v>
      </c>
      <c r="B82" s="2">
        <v>12.6</v>
      </c>
    </row>
    <row r="83" spans="1:2" x14ac:dyDescent="0.3">
      <c r="A83" s="5">
        <v>35.1</v>
      </c>
      <c r="B83" s="2">
        <v>53.2</v>
      </c>
    </row>
    <row r="84" spans="1:2" x14ac:dyDescent="0.3">
      <c r="A84" s="5">
        <v>8.1999999999999993</v>
      </c>
      <c r="B84" s="2">
        <v>95.3</v>
      </c>
    </row>
    <row r="85" spans="1:2" x14ac:dyDescent="0.3">
      <c r="A85" s="5">
        <v>15.7</v>
      </c>
      <c r="B85" s="2">
        <v>34.6</v>
      </c>
    </row>
    <row r="86" spans="1:2" x14ac:dyDescent="0.3">
      <c r="A86" s="5">
        <v>10.5</v>
      </c>
      <c r="B86" s="2">
        <v>22.4</v>
      </c>
    </row>
    <row r="87" spans="1:2" x14ac:dyDescent="0.3">
      <c r="A87" s="5">
        <v>16</v>
      </c>
      <c r="B87" s="2">
        <v>47.6</v>
      </c>
    </row>
    <row r="88" spans="1:2" x14ac:dyDescent="0.3">
      <c r="A88" s="5">
        <v>42.8</v>
      </c>
      <c r="B88" s="2">
        <v>54</v>
      </c>
    </row>
    <row r="89" spans="1:2" x14ac:dyDescent="0.3">
      <c r="A89" s="5">
        <v>52.5</v>
      </c>
      <c r="B89" s="2">
        <v>31.5</v>
      </c>
    </row>
    <row r="90" spans="1:2" x14ac:dyDescent="0.3">
      <c r="A90" s="5">
        <v>25.9</v>
      </c>
      <c r="B90" s="2">
        <v>39.799999999999997</v>
      </c>
    </row>
    <row r="91" spans="1:2" x14ac:dyDescent="0.3">
      <c r="A91" s="5">
        <v>13.1</v>
      </c>
      <c r="B91" s="2">
        <v>6.9</v>
      </c>
    </row>
    <row r="92" spans="1:2" x14ac:dyDescent="0.3">
      <c r="A92" s="5">
        <v>29.9</v>
      </c>
      <c r="B92" s="2">
        <v>53.5</v>
      </c>
    </row>
    <row r="93" spans="1:2" x14ac:dyDescent="0.3">
      <c r="A93" s="5">
        <v>31.8</v>
      </c>
      <c r="B93" s="2">
        <v>43.8</v>
      </c>
    </row>
    <row r="94" spans="1:2" x14ac:dyDescent="0.3">
      <c r="A94" s="5">
        <v>31.6</v>
      </c>
      <c r="B94" s="2">
        <v>42.6</v>
      </c>
    </row>
    <row r="95" spans="1:2" x14ac:dyDescent="0.3">
      <c r="A95" s="5">
        <v>71.900000000000006</v>
      </c>
      <c r="B95" s="2">
        <v>43.2</v>
      </c>
    </row>
    <row r="96" spans="1:2" x14ac:dyDescent="0.3">
      <c r="A96" s="5">
        <v>23.6</v>
      </c>
      <c r="B96" s="2">
        <v>38.200000000000003</v>
      </c>
    </row>
    <row r="97" spans="1:2" x14ac:dyDescent="0.3">
      <c r="A97" s="5">
        <v>31</v>
      </c>
      <c r="B97" s="2">
        <v>39.200000000000003</v>
      </c>
    </row>
    <row r="98" spans="1:2" x14ac:dyDescent="0.3">
      <c r="A98" s="5">
        <v>35.200000000000003</v>
      </c>
      <c r="B98" s="2">
        <v>24.6</v>
      </c>
    </row>
    <row r="99" spans="1:2" x14ac:dyDescent="0.3">
      <c r="A99" s="5">
        <v>55.1</v>
      </c>
      <c r="B99" s="2">
        <v>27.1</v>
      </c>
    </row>
    <row r="100" spans="1:2" x14ac:dyDescent="0.3">
      <c r="A100" s="5">
        <v>21.2</v>
      </c>
      <c r="B100" s="2">
        <v>56.4</v>
      </c>
    </row>
    <row r="101" spans="1:2" x14ac:dyDescent="0.3">
      <c r="A101" s="5">
        <v>42.6</v>
      </c>
      <c r="B101" s="2">
        <v>17.2</v>
      </c>
    </row>
    <row r="102" spans="1:2" x14ac:dyDescent="0.3">
      <c r="A102" s="5">
        <v>57.9</v>
      </c>
      <c r="B102" s="2">
        <v>38.4</v>
      </c>
    </row>
    <row r="103" spans="1:2" x14ac:dyDescent="0.3">
      <c r="A103" s="5">
        <v>69.900000000000006</v>
      </c>
      <c r="B103" s="2">
        <v>38.9</v>
      </c>
    </row>
    <row r="104" spans="1:2" x14ac:dyDescent="0.3">
      <c r="A104" s="5">
        <v>11.3</v>
      </c>
      <c r="B104" s="2">
        <v>35.1</v>
      </c>
    </row>
    <row r="105" spans="1:2" x14ac:dyDescent="0.3">
      <c r="A105" s="5">
        <v>20.399999999999999</v>
      </c>
      <c r="B105" s="2">
        <v>45.3</v>
      </c>
    </row>
    <row r="106" spans="1:2" x14ac:dyDescent="0.3">
      <c r="A106" s="5">
        <v>23.2</v>
      </c>
      <c r="B106" s="2">
        <v>89</v>
      </c>
    </row>
    <row r="107" spans="1:2" x14ac:dyDescent="0.3">
      <c r="A107" s="5">
        <v>1.6</v>
      </c>
      <c r="B107" s="2">
        <v>16.899999999999999</v>
      </c>
    </row>
    <row r="108" spans="1:2" x14ac:dyDescent="0.3">
      <c r="A108" s="5">
        <v>65.7</v>
      </c>
      <c r="B108" s="2">
        <v>19.8</v>
      </c>
    </row>
    <row r="109" spans="1:2" x14ac:dyDescent="0.3">
      <c r="A109" s="5">
        <v>33.9</v>
      </c>
      <c r="B109" s="2">
        <v>20.5</v>
      </c>
    </row>
    <row r="110" spans="1:2" x14ac:dyDescent="0.3">
      <c r="A110" s="5">
        <v>25.4</v>
      </c>
      <c r="B110" s="2">
        <v>16.399999999999999</v>
      </c>
    </row>
    <row r="111" spans="1:2" x14ac:dyDescent="0.3">
      <c r="A111" s="5">
        <v>19.899999999999999</v>
      </c>
      <c r="B111" s="2">
        <v>25.1</v>
      </c>
    </row>
    <row r="112" spans="1:2" x14ac:dyDescent="0.3">
      <c r="A112" s="5">
        <v>21.5</v>
      </c>
      <c r="B112" s="2">
        <v>27.5</v>
      </c>
    </row>
    <row r="113" spans="1:2" x14ac:dyDescent="0.3">
      <c r="A113" s="5">
        <v>13.6</v>
      </c>
      <c r="B113" s="2">
        <v>12.8</v>
      </c>
    </row>
    <row r="114" spans="1:2" x14ac:dyDescent="0.3">
      <c r="A114" s="5">
        <v>15.6</v>
      </c>
      <c r="B114" s="2">
        <v>21</v>
      </c>
    </row>
    <row r="115" spans="1:2" x14ac:dyDescent="0.3">
      <c r="A115" s="5">
        <v>19.2</v>
      </c>
      <c r="B115" s="2">
        <v>18.5</v>
      </c>
    </row>
    <row r="116" spans="1:2" x14ac:dyDescent="0.3">
      <c r="A116" s="5">
        <v>24.4</v>
      </c>
      <c r="B116" s="2">
        <v>30.3</v>
      </c>
    </row>
    <row r="117" spans="1:2" x14ac:dyDescent="0.3">
      <c r="A117" s="5">
        <v>91</v>
      </c>
      <c r="B117" s="2">
        <v>29.6</v>
      </c>
    </row>
    <row r="118" spans="1:2" x14ac:dyDescent="0.3">
      <c r="A118" s="5">
        <v>19.7</v>
      </c>
      <c r="B118" s="2">
        <v>27.7</v>
      </c>
    </row>
    <row r="119" spans="1:2" x14ac:dyDescent="0.3">
      <c r="A119" s="5">
        <v>29.2</v>
      </c>
      <c r="B119" s="2">
        <v>32.299999999999997</v>
      </c>
    </row>
    <row r="120" spans="1:2" x14ac:dyDescent="0.3">
      <c r="A120" s="5">
        <v>30.9</v>
      </c>
      <c r="B120" s="2">
        <v>48.1</v>
      </c>
    </row>
    <row r="121" spans="1:2" x14ac:dyDescent="0.3">
      <c r="A121" s="5">
        <v>44.9</v>
      </c>
      <c r="B121" s="2">
        <v>48.4</v>
      </c>
    </row>
    <row r="122" spans="1:2" x14ac:dyDescent="0.3">
      <c r="A122" s="5">
        <v>46.6</v>
      </c>
      <c r="B122" s="2">
        <v>34.299999999999997</v>
      </c>
    </row>
    <row r="123" spans="1:2" x14ac:dyDescent="0.3">
      <c r="A123" s="5">
        <v>63.3</v>
      </c>
      <c r="B123" s="2">
        <v>22.9</v>
      </c>
    </row>
    <row r="124" spans="1:2" x14ac:dyDescent="0.3">
      <c r="A124" s="5">
        <v>14.7</v>
      </c>
      <c r="B124" s="2">
        <v>28.5</v>
      </c>
    </row>
    <row r="125" spans="1:2" x14ac:dyDescent="0.3">
      <c r="A125" s="5">
        <v>18.8</v>
      </c>
      <c r="B125" s="2">
        <v>32.9</v>
      </c>
    </row>
    <row r="126" spans="1:2" x14ac:dyDescent="0.3">
      <c r="A126" s="5">
        <v>22.9</v>
      </c>
      <c r="B126" s="2">
        <v>68.2</v>
      </c>
    </row>
    <row r="127" spans="1:2" x14ac:dyDescent="0.3">
      <c r="A127" s="5">
        <v>27.5</v>
      </c>
      <c r="B127" s="2">
        <v>44</v>
      </c>
    </row>
    <row r="128" spans="1:2" x14ac:dyDescent="0.3">
      <c r="A128" s="5">
        <v>28.6</v>
      </c>
      <c r="B128" s="2">
        <v>40.4</v>
      </c>
    </row>
    <row r="129" spans="1:2" x14ac:dyDescent="0.3">
      <c r="A129" s="5">
        <v>29.5</v>
      </c>
      <c r="B129" s="2">
        <v>42.2</v>
      </c>
    </row>
    <row r="130" spans="1:2" x14ac:dyDescent="0.3">
      <c r="A130" s="5">
        <v>29.6</v>
      </c>
      <c r="B130" s="2">
        <v>25.7</v>
      </c>
    </row>
    <row r="131" spans="1:2" x14ac:dyDescent="0.3">
      <c r="A131" s="5">
        <v>22.4</v>
      </c>
      <c r="B131" s="2">
        <v>16.100000000000001</v>
      </c>
    </row>
    <row r="132" spans="1:2" x14ac:dyDescent="0.3">
      <c r="A132" s="5">
        <v>24.2</v>
      </c>
      <c r="B132" s="2">
        <v>23.4</v>
      </c>
    </row>
    <row r="133" spans="1:2" x14ac:dyDescent="0.3">
      <c r="A133" s="5">
        <v>8.3000000000000007</v>
      </c>
      <c r="B133" s="2">
        <v>24</v>
      </c>
    </row>
    <row r="134" spans="1:2" x14ac:dyDescent="0.3">
      <c r="A134" s="5">
        <v>10.7</v>
      </c>
      <c r="B134" s="2">
        <v>29.9</v>
      </c>
    </row>
    <row r="135" spans="1:2" x14ac:dyDescent="0.3">
      <c r="A135" s="5">
        <v>35.799999999999997</v>
      </c>
      <c r="B135" s="2">
        <v>64.599999999999994</v>
      </c>
    </row>
    <row r="136" spans="1:2" x14ac:dyDescent="0.3">
      <c r="A136" s="5">
        <v>26.6</v>
      </c>
      <c r="B136" s="2">
        <v>69</v>
      </c>
    </row>
    <row r="137" spans="1:2" x14ac:dyDescent="0.3">
      <c r="A137" s="5">
        <v>35.4</v>
      </c>
      <c r="B137" s="2">
        <v>10.9</v>
      </c>
    </row>
    <row r="138" spans="1:2" x14ac:dyDescent="0.3">
      <c r="A138" s="5">
        <v>38</v>
      </c>
      <c r="B138" s="2">
        <v>24</v>
      </c>
    </row>
    <row r="139" spans="1:2" x14ac:dyDescent="0.3">
      <c r="A139" s="5">
        <v>15</v>
      </c>
      <c r="B139" s="2">
        <v>27.3</v>
      </c>
    </row>
    <row r="140" spans="1:2" x14ac:dyDescent="0.3">
      <c r="A140" s="5">
        <v>15.4</v>
      </c>
      <c r="B140" s="2">
        <v>27.6</v>
      </c>
    </row>
    <row r="141" spans="1:2" x14ac:dyDescent="0.3">
      <c r="A141" s="5">
        <v>20.6</v>
      </c>
      <c r="B141" s="2">
        <v>29.7</v>
      </c>
    </row>
    <row r="142" spans="1:2" x14ac:dyDescent="0.3">
      <c r="A142" s="5">
        <v>9.5</v>
      </c>
      <c r="B142" s="2">
        <v>76.599999999999994</v>
      </c>
    </row>
    <row r="143" spans="1:2" x14ac:dyDescent="0.3">
      <c r="A143" s="5">
        <v>60.2</v>
      </c>
      <c r="B143" s="2">
        <v>6.4</v>
      </c>
    </row>
    <row r="144" spans="1:2" x14ac:dyDescent="0.3">
      <c r="A144" s="5">
        <v>49.9</v>
      </c>
      <c r="B144" s="2">
        <v>10.7</v>
      </c>
    </row>
    <row r="145" spans="1:2" x14ac:dyDescent="0.3">
      <c r="A145" s="5">
        <v>20.5</v>
      </c>
      <c r="B145" s="2">
        <v>104.9</v>
      </c>
    </row>
    <row r="146" spans="1:2" x14ac:dyDescent="0.3">
      <c r="A146" s="5">
        <v>12.1</v>
      </c>
      <c r="B146" s="2">
        <v>12.7</v>
      </c>
    </row>
    <row r="147" spans="1:2" x14ac:dyDescent="0.3">
      <c r="A147" s="5">
        <v>19</v>
      </c>
      <c r="B147" s="2">
        <v>58</v>
      </c>
    </row>
    <row r="148" spans="1:2" x14ac:dyDescent="0.3">
      <c r="A148" s="5">
        <v>29.7</v>
      </c>
      <c r="B148" s="2">
        <v>32.700000000000003</v>
      </c>
    </row>
    <row r="149" spans="1:2" x14ac:dyDescent="0.3">
      <c r="A149" s="5">
        <v>20.7</v>
      </c>
      <c r="B149" s="2">
        <v>44.3</v>
      </c>
    </row>
    <row r="150" spans="1:2" x14ac:dyDescent="0.3">
      <c r="A150" s="5">
        <v>21.4</v>
      </c>
      <c r="B150" s="2">
        <v>66.3</v>
      </c>
    </row>
    <row r="151" spans="1:2" x14ac:dyDescent="0.3">
      <c r="A151" s="5">
        <v>56.9</v>
      </c>
      <c r="B151" s="2">
        <v>31.6</v>
      </c>
    </row>
    <row r="152" spans="1:2" x14ac:dyDescent="0.3">
      <c r="A152" s="5">
        <v>103.9</v>
      </c>
      <c r="B152" s="2">
        <v>27.3</v>
      </c>
    </row>
    <row r="153" spans="1:2" x14ac:dyDescent="0.3">
      <c r="A153" s="5">
        <v>61.1</v>
      </c>
      <c r="B153" s="2">
        <v>44.3</v>
      </c>
    </row>
    <row r="154" spans="1:2" x14ac:dyDescent="0.3">
      <c r="A154" s="5">
        <v>30.7</v>
      </c>
      <c r="B154" s="2">
        <v>108</v>
      </c>
    </row>
    <row r="155" spans="1:2" x14ac:dyDescent="0.3">
      <c r="A155" s="5">
        <v>23.7</v>
      </c>
      <c r="B155" s="2">
        <v>34.4</v>
      </c>
    </row>
    <row r="156" spans="1:2" x14ac:dyDescent="0.3">
      <c r="A156" s="5">
        <v>37.1</v>
      </c>
      <c r="B156" s="2">
        <v>16.600000000000001</v>
      </c>
    </row>
    <row r="157" spans="1:2" x14ac:dyDescent="0.3">
      <c r="A157" s="5">
        <v>39.299999999999997</v>
      </c>
      <c r="B157" s="2">
        <v>68</v>
      </c>
    </row>
    <row r="158" spans="1:2" x14ac:dyDescent="0.3">
      <c r="A158" s="5">
        <v>41.5</v>
      </c>
      <c r="B158" s="2">
        <v>61.4</v>
      </c>
    </row>
    <row r="159" spans="1:2" x14ac:dyDescent="0.3">
      <c r="A159" s="5">
        <v>33.299999999999997</v>
      </c>
      <c r="B159" s="2">
        <v>52.8</v>
      </c>
    </row>
    <row r="160" spans="1:2" x14ac:dyDescent="0.3">
      <c r="A160" s="5">
        <v>35.9</v>
      </c>
      <c r="B160" s="2">
        <v>42.9</v>
      </c>
    </row>
    <row r="161" spans="1:2" x14ac:dyDescent="0.3">
      <c r="A161" s="5">
        <v>31.1</v>
      </c>
      <c r="B161" s="2">
        <v>27</v>
      </c>
    </row>
    <row r="162" spans="1:2" x14ac:dyDescent="0.3">
      <c r="A162" s="5">
        <v>25.4</v>
      </c>
      <c r="B162" s="2">
        <v>29.2</v>
      </c>
    </row>
    <row r="163" spans="1:2" x14ac:dyDescent="0.3">
      <c r="A163" s="5">
        <v>30.3</v>
      </c>
      <c r="B163" s="2">
        <v>34</v>
      </c>
    </row>
    <row r="164" spans="1:2" x14ac:dyDescent="0.3">
      <c r="A164" s="5">
        <v>27.2</v>
      </c>
      <c r="B164" s="2">
        <v>34.1</v>
      </c>
    </row>
    <row r="165" spans="1:2" x14ac:dyDescent="0.3">
      <c r="A165" s="5">
        <v>31.8</v>
      </c>
      <c r="B165" s="2">
        <v>35.4</v>
      </c>
    </row>
    <row r="166" spans="1:2" x14ac:dyDescent="0.3">
      <c r="A166" s="5">
        <v>29.8</v>
      </c>
      <c r="B166" s="2">
        <v>40.1</v>
      </c>
    </row>
    <row r="167" spans="1:2" x14ac:dyDescent="0.3">
      <c r="A167" s="5">
        <v>38.6</v>
      </c>
      <c r="B167" s="2">
        <v>24.5</v>
      </c>
    </row>
    <row r="168" spans="1:2" x14ac:dyDescent="0.3">
      <c r="A168" s="5">
        <v>10.1</v>
      </c>
      <c r="B168" s="2">
        <v>26.4</v>
      </c>
    </row>
    <row r="169" spans="1:2" x14ac:dyDescent="0.3">
      <c r="A169" s="5">
        <v>27.7</v>
      </c>
      <c r="B169" s="2">
        <v>78.3</v>
      </c>
    </row>
    <row r="170" spans="1:2" x14ac:dyDescent="0.3">
      <c r="A170" s="5">
        <v>33.799999999999997</v>
      </c>
      <c r="B170" s="2">
        <v>40</v>
      </c>
    </row>
    <row r="171" spans="1:2" x14ac:dyDescent="0.3">
      <c r="A171" s="5">
        <v>35.299999999999997</v>
      </c>
      <c r="B171" s="2">
        <v>40</v>
      </c>
    </row>
    <row r="172" spans="1:2" x14ac:dyDescent="0.3">
      <c r="A172" s="5">
        <v>33.200000000000003</v>
      </c>
      <c r="B172" s="2">
        <v>12.1</v>
      </c>
    </row>
    <row r="173" spans="1:2" x14ac:dyDescent="0.3">
      <c r="A173" s="5">
        <v>125.7</v>
      </c>
      <c r="B173" s="2">
        <v>43.6</v>
      </c>
    </row>
    <row r="174" spans="1:2" x14ac:dyDescent="0.3">
      <c r="A174" s="5">
        <v>23</v>
      </c>
      <c r="B174" s="2">
        <v>32.700000000000003</v>
      </c>
    </row>
    <row r="175" spans="1:2" x14ac:dyDescent="0.3">
      <c r="A175" s="5">
        <v>37.5</v>
      </c>
      <c r="B175" s="2">
        <v>55.1</v>
      </c>
    </row>
    <row r="176" spans="1:2" x14ac:dyDescent="0.3">
      <c r="A176" s="5">
        <v>28.2</v>
      </c>
      <c r="B176" s="2">
        <v>66.2</v>
      </c>
    </row>
    <row r="177" spans="1:2" x14ac:dyDescent="0.3">
      <c r="A177" s="5">
        <v>37</v>
      </c>
      <c r="B177" s="2">
        <v>37.200000000000003</v>
      </c>
    </row>
    <row r="178" spans="1:2" x14ac:dyDescent="0.3">
      <c r="A178" s="5">
        <v>11.8</v>
      </c>
      <c r="B178" s="2">
        <v>64</v>
      </c>
    </row>
    <row r="179" spans="1:2" x14ac:dyDescent="0.3">
      <c r="A179" s="5">
        <v>21.3</v>
      </c>
      <c r="B179" s="2">
        <v>57.2</v>
      </c>
    </row>
    <row r="180" spans="1:2" x14ac:dyDescent="0.3">
      <c r="A180" s="5">
        <v>34.4</v>
      </c>
      <c r="B180" s="2">
        <v>63.2</v>
      </c>
    </row>
    <row r="181" spans="1:2" x14ac:dyDescent="0.3">
      <c r="A181" s="5">
        <v>18.8</v>
      </c>
      <c r="B181" s="2">
        <v>64</v>
      </c>
    </row>
    <row r="182" spans="1:2" x14ac:dyDescent="0.3">
      <c r="A182" s="5">
        <v>43.5</v>
      </c>
      <c r="B182" s="2">
        <v>77.7</v>
      </c>
    </row>
    <row r="183" spans="1:2" x14ac:dyDescent="0.3">
      <c r="A183" s="5">
        <v>38.4</v>
      </c>
      <c r="B183" s="2">
        <v>7.5</v>
      </c>
    </row>
    <row r="184" spans="1:2" x14ac:dyDescent="0.3">
      <c r="A184" s="5">
        <v>42.4</v>
      </c>
      <c r="B184" s="2">
        <v>16.399999999999999</v>
      </c>
    </row>
    <row r="185" spans="1:2" x14ac:dyDescent="0.3">
      <c r="A185" s="5">
        <v>42.8</v>
      </c>
      <c r="B185" s="2">
        <v>38.200000000000003</v>
      </c>
    </row>
    <row r="186" spans="1:2" x14ac:dyDescent="0.3">
      <c r="A186" s="5">
        <v>70.2</v>
      </c>
      <c r="B186" s="2">
        <v>40.200000000000003</v>
      </c>
    </row>
    <row r="187" spans="1:2" x14ac:dyDescent="0.3">
      <c r="A187" s="5">
        <v>14.7</v>
      </c>
      <c r="B187" s="2">
        <v>58.7</v>
      </c>
    </row>
    <row r="188" spans="1:2" x14ac:dyDescent="0.3">
      <c r="A188" s="5">
        <v>26.1</v>
      </c>
      <c r="B188" s="2">
        <v>56.7</v>
      </c>
    </row>
    <row r="189" spans="1:2" x14ac:dyDescent="0.3">
      <c r="A189" s="5">
        <v>46</v>
      </c>
      <c r="B189" s="2">
        <v>60.4</v>
      </c>
    </row>
    <row r="190" spans="1:2" x14ac:dyDescent="0.3">
      <c r="A190" s="5">
        <v>11.6</v>
      </c>
      <c r="B190" s="2">
        <v>21.3</v>
      </c>
    </row>
    <row r="191" spans="1:2" x14ac:dyDescent="0.3">
      <c r="A191" s="5">
        <v>14.6</v>
      </c>
      <c r="B191" s="2">
        <v>26.7</v>
      </c>
    </row>
    <row r="192" spans="1:2" x14ac:dyDescent="0.3">
      <c r="A192" s="5">
        <v>15.6</v>
      </c>
      <c r="B192" s="2">
        <v>4.3</v>
      </c>
    </row>
    <row r="193" spans="1:2" x14ac:dyDescent="0.3">
      <c r="A193" s="5">
        <v>48.7</v>
      </c>
      <c r="B193" s="2">
        <v>40.4</v>
      </c>
    </row>
    <row r="194" spans="1:2" x14ac:dyDescent="0.3">
      <c r="A194" s="5">
        <v>46.4</v>
      </c>
      <c r="B194" s="2">
        <v>10.4</v>
      </c>
    </row>
    <row r="195" spans="1:2" x14ac:dyDescent="0.3">
      <c r="A195" s="5">
        <v>50.2</v>
      </c>
      <c r="B195" s="2">
        <v>7.9</v>
      </c>
    </row>
    <row r="196" spans="1:2" x14ac:dyDescent="0.3">
      <c r="A196" s="5">
        <v>43.7</v>
      </c>
      <c r="B196" s="2">
        <v>51.1</v>
      </c>
    </row>
    <row r="197" spans="1:2" x14ac:dyDescent="0.3">
      <c r="A197" s="5">
        <v>28.5</v>
      </c>
      <c r="B197" s="2">
        <v>31.6</v>
      </c>
    </row>
    <row r="198" spans="1:2" x14ac:dyDescent="0.3">
      <c r="A198" s="5">
        <v>20.3</v>
      </c>
      <c r="B198" s="2">
        <v>37.9</v>
      </c>
    </row>
    <row r="199" spans="1:2" x14ac:dyDescent="0.3">
      <c r="A199" s="5">
        <v>36</v>
      </c>
      <c r="B199" s="2">
        <v>27.3</v>
      </c>
    </row>
    <row r="200" spans="1:2" x14ac:dyDescent="0.3">
      <c r="A200" s="5">
        <v>42.6</v>
      </c>
      <c r="B200" s="2">
        <v>27.4</v>
      </c>
    </row>
    <row r="201" spans="1:2" x14ac:dyDescent="0.3">
      <c r="A201" s="5">
        <v>28.4</v>
      </c>
      <c r="B201" s="2">
        <v>37.5</v>
      </c>
    </row>
    <row r="202" spans="1:2" x14ac:dyDescent="0.3">
      <c r="A202" s="5">
        <v>20.9</v>
      </c>
      <c r="B202" s="2">
        <v>24.9</v>
      </c>
    </row>
    <row r="203" spans="1:2" x14ac:dyDescent="0.3">
      <c r="A203" s="5">
        <v>51.5</v>
      </c>
      <c r="B203" s="2">
        <v>43.6</v>
      </c>
    </row>
    <row r="204" spans="1:2" x14ac:dyDescent="0.3">
      <c r="A204" s="5">
        <v>13.1</v>
      </c>
      <c r="B204" s="2">
        <v>48.2</v>
      </c>
    </row>
    <row r="205" spans="1:2" x14ac:dyDescent="0.3">
      <c r="A205" s="5">
        <v>26.1</v>
      </c>
      <c r="B205" s="2">
        <v>15</v>
      </c>
    </row>
    <row r="206" spans="1:2" x14ac:dyDescent="0.3">
      <c r="A206" s="5">
        <v>43.2</v>
      </c>
      <c r="B206" s="2">
        <v>23.2</v>
      </c>
    </row>
    <row r="207" spans="1:2" x14ac:dyDescent="0.3">
      <c r="A207" s="5">
        <v>30.3</v>
      </c>
      <c r="B207" s="2">
        <v>43.6</v>
      </c>
    </row>
    <row r="208" spans="1:2" x14ac:dyDescent="0.3">
      <c r="A208" s="5">
        <v>40.5</v>
      </c>
      <c r="B208" s="2">
        <v>55.6</v>
      </c>
    </row>
    <row r="209" spans="1:2" x14ac:dyDescent="0.3">
      <c r="A209" s="5">
        <v>52.4</v>
      </c>
      <c r="B209" s="2">
        <v>19.8</v>
      </c>
    </row>
    <row r="210" spans="1:2" x14ac:dyDescent="0.3">
      <c r="A210" s="5">
        <v>43.5</v>
      </c>
      <c r="B210" s="2">
        <v>45.9</v>
      </c>
    </row>
    <row r="211" spans="1:2" x14ac:dyDescent="0.3">
      <c r="A211" s="5">
        <v>95.8</v>
      </c>
      <c r="B211" s="2">
        <v>66.5</v>
      </c>
    </row>
    <row r="212" spans="1:2" x14ac:dyDescent="0.3">
      <c r="A212" s="5">
        <v>38.5</v>
      </c>
      <c r="B212" s="2">
        <v>33.200000000000003</v>
      </c>
    </row>
    <row r="213" spans="1:2" x14ac:dyDescent="0.3">
      <c r="A213" s="5">
        <v>48.5</v>
      </c>
      <c r="B213" s="2">
        <v>51.9</v>
      </c>
    </row>
    <row r="214" spans="1:2" x14ac:dyDescent="0.3">
      <c r="A214" s="5">
        <v>19</v>
      </c>
      <c r="B214" s="2">
        <v>55.9</v>
      </c>
    </row>
    <row r="215" spans="1:2" x14ac:dyDescent="0.3">
      <c r="A215" s="5">
        <v>22.2</v>
      </c>
      <c r="B215" s="2">
        <v>26.6</v>
      </c>
    </row>
    <row r="216" spans="1:2" x14ac:dyDescent="0.3">
      <c r="A216" s="5">
        <v>32.4</v>
      </c>
      <c r="B216" s="2">
        <v>34.200000000000003</v>
      </c>
    </row>
    <row r="217" spans="1:2" x14ac:dyDescent="0.3">
      <c r="A217" s="5">
        <v>9.1</v>
      </c>
      <c r="B217" s="2">
        <v>35.1</v>
      </c>
    </row>
    <row r="218" spans="1:2" x14ac:dyDescent="0.3">
      <c r="A218" s="5">
        <v>9.4</v>
      </c>
      <c r="B218" s="2">
        <v>26.8</v>
      </c>
    </row>
    <row r="219" spans="1:2" x14ac:dyDescent="0.3">
      <c r="A219" s="5">
        <v>10</v>
      </c>
      <c r="B219" s="2">
        <v>27.2</v>
      </c>
    </row>
    <row r="220" spans="1:2" x14ac:dyDescent="0.3">
      <c r="A220" s="5">
        <v>49.7</v>
      </c>
      <c r="B220" s="2">
        <v>48.6</v>
      </c>
    </row>
    <row r="221" spans="1:2" x14ac:dyDescent="0.3">
      <c r="A221" s="5">
        <v>25</v>
      </c>
      <c r="B221" s="2">
        <v>4.5</v>
      </c>
    </row>
    <row r="222" spans="1:2" x14ac:dyDescent="0.3">
      <c r="A222" s="5">
        <v>26.8</v>
      </c>
      <c r="B222" s="2">
        <v>48.3</v>
      </c>
    </row>
    <row r="223" spans="1:2" x14ac:dyDescent="0.3">
      <c r="A223" s="5">
        <v>26.4</v>
      </c>
      <c r="B223" s="2">
        <v>65.5</v>
      </c>
    </row>
    <row r="224" spans="1:2" x14ac:dyDescent="0.3">
      <c r="A224" s="5">
        <v>32.200000000000003</v>
      </c>
      <c r="B224" s="2">
        <v>25.7</v>
      </c>
    </row>
    <row r="225" spans="1:2" x14ac:dyDescent="0.3">
      <c r="A225" s="5">
        <v>36.200000000000003</v>
      </c>
      <c r="B225" s="2">
        <v>42.5</v>
      </c>
    </row>
    <row r="226" spans="1:2" x14ac:dyDescent="0.3">
      <c r="A226" s="5">
        <v>38</v>
      </c>
      <c r="B226" s="2">
        <v>80.5</v>
      </c>
    </row>
    <row r="227" spans="1:2" x14ac:dyDescent="0.3">
      <c r="A227" s="5">
        <v>22.5</v>
      </c>
      <c r="B227" s="2">
        <v>28.9</v>
      </c>
    </row>
    <row r="228" spans="1:2" x14ac:dyDescent="0.3">
      <c r="A228" s="5">
        <v>26</v>
      </c>
      <c r="B228" s="2">
        <v>49.3</v>
      </c>
    </row>
    <row r="229" spans="1:2" x14ac:dyDescent="0.3">
      <c r="A229" s="5">
        <v>33</v>
      </c>
      <c r="B229" s="2">
        <v>47.6</v>
      </c>
    </row>
    <row r="230" spans="1:2" x14ac:dyDescent="0.3">
      <c r="A230" s="5">
        <v>19.399999999999999</v>
      </c>
      <c r="B230" s="2">
        <v>32</v>
      </c>
    </row>
    <row r="231" spans="1:2" x14ac:dyDescent="0.3">
      <c r="A231" s="5">
        <v>27.2</v>
      </c>
      <c r="B231" s="2">
        <v>71.7</v>
      </c>
    </row>
    <row r="232" spans="1:2" x14ac:dyDescent="0.3">
      <c r="A232" s="5">
        <v>49.4</v>
      </c>
      <c r="B232" s="2">
        <v>59.9</v>
      </c>
    </row>
    <row r="233" spans="1:2" x14ac:dyDescent="0.3">
      <c r="A233" s="5">
        <v>63.5</v>
      </c>
      <c r="B233" s="2">
        <v>78.7</v>
      </c>
    </row>
    <row r="234" spans="1:2" x14ac:dyDescent="0.3">
      <c r="A234" s="5">
        <v>21.5</v>
      </c>
      <c r="B234" s="2">
        <v>49.4</v>
      </c>
    </row>
    <row r="235" spans="1:2" x14ac:dyDescent="0.3">
      <c r="A235" s="5">
        <v>16.899999999999999</v>
      </c>
      <c r="B235" s="2">
        <v>15.8</v>
      </c>
    </row>
    <row r="236" spans="1:2" x14ac:dyDescent="0.3">
      <c r="A236" s="5">
        <v>38.6</v>
      </c>
      <c r="B236" s="2">
        <v>6.7</v>
      </c>
    </row>
    <row r="237" spans="1:2" x14ac:dyDescent="0.3">
      <c r="A237" s="5">
        <v>35.700000000000003</v>
      </c>
      <c r="B237" s="2">
        <v>36.200000000000003</v>
      </c>
    </row>
    <row r="238" spans="1:2" x14ac:dyDescent="0.3">
      <c r="A238" s="5">
        <v>16.3</v>
      </c>
      <c r="B238" s="2">
        <v>11.9</v>
      </c>
    </row>
    <row r="239" spans="1:2" x14ac:dyDescent="0.3">
      <c r="A239" s="5">
        <v>22.5</v>
      </c>
      <c r="B239" s="2">
        <v>20.7</v>
      </c>
    </row>
    <row r="240" spans="1:2" x14ac:dyDescent="0.3">
      <c r="A240" s="5">
        <v>31.2</v>
      </c>
      <c r="B240" s="2">
        <v>28.9</v>
      </c>
    </row>
    <row r="241" spans="1:2" x14ac:dyDescent="0.3">
      <c r="A241" s="5">
        <v>34.6</v>
      </c>
      <c r="B241" s="2">
        <v>30</v>
      </c>
    </row>
    <row r="242" spans="1:2" x14ac:dyDescent="0.3">
      <c r="A242" s="5">
        <v>45.5</v>
      </c>
      <c r="B242" s="2">
        <v>18.2</v>
      </c>
    </row>
    <row r="243" spans="1:2" x14ac:dyDescent="0.3">
      <c r="A243" s="5">
        <v>47.1</v>
      </c>
      <c r="B243" s="2">
        <v>73.5</v>
      </c>
    </row>
    <row r="244" spans="1:2" x14ac:dyDescent="0.3">
      <c r="A244" s="5">
        <v>22.3</v>
      </c>
      <c r="B244" s="2">
        <v>22.9</v>
      </c>
    </row>
    <row r="245" spans="1:2" x14ac:dyDescent="0.3">
      <c r="A245" s="5">
        <v>25</v>
      </c>
      <c r="B245" s="2">
        <v>36.1</v>
      </c>
    </row>
    <row r="246" spans="1:2" x14ac:dyDescent="0.3">
      <c r="A246" s="5">
        <v>26.2</v>
      </c>
      <c r="B246" s="2">
        <v>24.3</v>
      </c>
    </row>
    <row r="247" spans="1:2" x14ac:dyDescent="0.3">
      <c r="A247" s="5">
        <v>30</v>
      </c>
      <c r="B247" s="2">
        <v>14.8</v>
      </c>
    </row>
    <row r="248" spans="1:2" x14ac:dyDescent="0.3">
      <c r="A248" s="5">
        <v>20.3</v>
      </c>
      <c r="B248" s="2">
        <v>40.799999999999997</v>
      </c>
    </row>
    <row r="249" spans="1:2" x14ac:dyDescent="0.3">
      <c r="A249" s="5">
        <v>20.9</v>
      </c>
      <c r="B249" s="2">
        <v>11.3</v>
      </c>
    </row>
    <row r="250" spans="1:2" x14ac:dyDescent="0.3">
      <c r="A250" s="5">
        <v>22.3</v>
      </c>
      <c r="B250" s="2">
        <v>27.8</v>
      </c>
    </row>
    <row r="251" spans="1:2" x14ac:dyDescent="0.3">
      <c r="A251" s="5">
        <v>22.5</v>
      </c>
      <c r="B251" s="2">
        <v>106.9</v>
      </c>
    </row>
    <row r="252" spans="1:2" x14ac:dyDescent="0.3">
      <c r="A252" s="5">
        <v>24.7</v>
      </c>
      <c r="B252" s="2">
        <v>53.6</v>
      </c>
    </row>
    <row r="253" spans="1:2" x14ac:dyDescent="0.3">
      <c r="A253" s="5">
        <v>28.3</v>
      </c>
      <c r="B253" s="2">
        <v>12.7</v>
      </c>
    </row>
    <row r="254" spans="1:2" x14ac:dyDescent="0.3">
      <c r="A254" s="5">
        <v>31.4</v>
      </c>
      <c r="B254" s="2">
        <v>0.1</v>
      </c>
    </row>
    <row r="255" spans="1:2" x14ac:dyDescent="0.3">
      <c r="A255" s="5">
        <v>33.5</v>
      </c>
      <c r="B255" s="2">
        <v>44</v>
      </c>
    </row>
    <row r="256" spans="1:2" x14ac:dyDescent="0.3">
      <c r="A256" s="5">
        <v>44.4</v>
      </c>
      <c r="B256" s="2">
        <v>96.2</v>
      </c>
    </row>
    <row r="257" spans="1:2" x14ac:dyDescent="0.3">
      <c r="A257" s="5">
        <v>10.3</v>
      </c>
      <c r="B257" s="2">
        <v>46.5</v>
      </c>
    </row>
    <row r="258" spans="1:2" x14ac:dyDescent="0.3">
      <c r="A258" s="5">
        <v>10.5</v>
      </c>
      <c r="B258" s="2">
        <v>30.4</v>
      </c>
    </row>
    <row r="259" spans="1:2" x14ac:dyDescent="0.3">
      <c r="A259" s="5">
        <v>11</v>
      </c>
      <c r="B259" s="2">
        <v>29.9</v>
      </c>
    </row>
    <row r="260" spans="1:2" x14ac:dyDescent="0.3">
      <c r="A260" s="5">
        <v>11.1</v>
      </c>
      <c r="B260" s="2">
        <v>40.5</v>
      </c>
    </row>
    <row r="261" spans="1:2" x14ac:dyDescent="0.3">
      <c r="A261" s="5">
        <v>13.6</v>
      </c>
      <c r="B261" s="2">
        <v>32.5</v>
      </c>
    </row>
    <row r="262" spans="1:2" x14ac:dyDescent="0.3">
      <c r="A262" s="5">
        <v>26.3</v>
      </c>
      <c r="B262" s="2">
        <v>72.599999999999994</v>
      </c>
    </row>
    <row r="263" spans="1:2" x14ac:dyDescent="0.3">
      <c r="A263" s="5">
        <v>18</v>
      </c>
      <c r="B263" s="2">
        <v>75</v>
      </c>
    </row>
    <row r="264" spans="1:2" x14ac:dyDescent="0.3">
      <c r="A264" s="5">
        <v>12.3</v>
      </c>
      <c r="B264" s="2">
        <v>53.5</v>
      </c>
    </row>
    <row r="265" spans="1:2" x14ac:dyDescent="0.3">
      <c r="A265" s="5">
        <v>26.7</v>
      </c>
    </row>
    <row r="266" spans="1:2" x14ac:dyDescent="0.3">
      <c r="A266" s="5">
        <v>29.1</v>
      </c>
    </row>
    <row r="267" spans="1:2" x14ac:dyDescent="0.3">
      <c r="A267" s="5">
        <v>31.7</v>
      </c>
    </row>
    <row r="268" spans="1:2" x14ac:dyDescent="0.3">
      <c r="A268" s="5">
        <v>38.9</v>
      </c>
    </row>
    <row r="269" spans="1:2" x14ac:dyDescent="0.3">
      <c r="A269" s="5">
        <v>9.6999999999999993</v>
      </c>
    </row>
    <row r="270" spans="1:2" x14ac:dyDescent="0.3">
      <c r="A270" s="5">
        <v>10.5</v>
      </c>
    </row>
    <row r="271" spans="1:2" x14ac:dyDescent="0.3">
      <c r="A271" s="5">
        <v>10.9</v>
      </c>
    </row>
    <row r="272" spans="1:2" x14ac:dyDescent="0.3">
      <c r="A272" s="5">
        <v>22.3</v>
      </c>
    </row>
    <row r="273" spans="1:1" x14ac:dyDescent="0.3">
      <c r="A273" s="5">
        <v>16.3</v>
      </c>
    </row>
    <row r="274" spans="1:1" x14ac:dyDescent="0.3">
      <c r="A274" s="5">
        <v>23.3</v>
      </c>
    </row>
    <row r="275" spans="1:1" x14ac:dyDescent="0.3">
      <c r="A275" s="5">
        <v>3.8</v>
      </c>
    </row>
    <row r="276" spans="1:1" x14ac:dyDescent="0.3">
      <c r="A276" s="5">
        <v>37.1</v>
      </c>
    </row>
    <row r="277" spans="1:1" x14ac:dyDescent="0.3">
      <c r="A277" s="5">
        <v>35.799999999999997</v>
      </c>
    </row>
    <row r="278" spans="1:1" x14ac:dyDescent="0.3">
      <c r="A278" s="5">
        <v>29.1</v>
      </c>
    </row>
    <row r="279" spans="1:1" x14ac:dyDescent="0.3">
      <c r="A279" s="5">
        <v>33.5</v>
      </c>
    </row>
    <row r="280" spans="1:1" x14ac:dyDescent="0.3">
      <c r="A280" s="5">
        <v>36.1</v>
      </c>
    </row>
    <row r="281" spans="1:1" x14ac:dyDescent="0.3">
      <c r="A281" s="5">
        <v>37.6</v>
      </c>
    </row>
    <row r="282" spans="1:1" x14ac:dyDescent="0.3">
      <c r="A282" s="5">
        <v>16</v>
      </c>
    </row>
    <row r="283" spans="1:1" x14ac:dyDescent="0.3">
      <c r="A283" s="5">
        <v>10.199999999999999</v>
      </c>
    </row>
    <row r="284" spans="1:1" x14ac:dyDescent="0.3">
      <c r="A284" s="5">
        <v>34.5</v>
      </c>
    </row>
    <row r="285" spans="1:1" x14ac:dyDescent="0.3">
      <c r="A285" s="5">
        <v>35.299999999999997</v>
      </c>
    </row>
    <row r="286" spans="1:1" x14ac:dyDescent="0.3">
      <c r="A286" s="5">
        <v>18.100000000000001</v>
      </c>
    </row>
    <row r="287" spans="1:1" x14ac:dyDescent="0.3">
      <c r="A287" s="5">
        <v>17.5</v>
      </c>
    </row>
    <row r="288" spans="1:1" x14ac:dyDescent="0.3">
      <c r="A288" s="5">
        <v>30.5</v>
      </c>
    </row>
    <row r="289" spans="1:1" x14ac:dyDescent="0.3">
      <c r="A289" s="5">
        <v>29.4</v>
      </c>
    </row>
    <row r="290" spans="1:1" x14ac:dyDescent="0.3">
      <c r="A290" s="5">
        <v>39.200000000000003</v>
      </c>
    </row>
    <row r="291" spans="1:1" x14ac:dyDescent="0.3">
      <c r="A291" s="5">
        <v>4.4000000000000004</v>
      </c>
    </row>
    <row r="292" spans="1:1" x14ac:dyDescent="0.3">
      <c r="A292" s="5">
        <v>23.5</v>
      </c>
    </row>
    <row r="293" spans="1:1" x14ac:dyDescent="0.3">
      <c r="A293" s="5">
        <v>43.3</v>
      </c>
    </row>
    <row r="294" spans="1:1" x14ac:dyDescent="0.3">
      <c r="A294" s="5">
        <v>26</v>
      </c>
    </row>
    <row r="295" spans="1:1" x14ac:dyDescent="0.3">
      <c r="A295" s="5">
        <v>28.3</v>
      </c>
    </row>
    <row r="296" spans="1:1" x14ac:dyDescent="0.3">
      <c r="A296" s="5">
        <v>53.1</v>
      </c>
    </row>
    <row r="297" spans="1:1" x14ac:dyDescent="0.3">
      <c r="A297" s="5">
        <v>38.700000000000003</v>
      </c>
    </row>
    <row r="298" spans="1:1" x14ac:dyDescent="0.3">
      <c r="A298" s="5">
        <v>38.799999999999997</v>
      </c>
    </row>
    <row r="299" spans="1:1" x14ac:dyDescent="0.3">
      <c r="A299" s="5">
        <v>39.4</v>
      </c>
    </row>
    <row r="300" spans="1:1" x14ac:dyDescent="0.3">
      <c r="A300" s="5">
        <v>42.7</v>
      </c>
    </row>
    <row r="301" spans="1:1" x14ac:dyDescent="0.3">
      <c r="A301" s="5">
        <v>19</v>
      </c>
    </row>
    <row r="302" spans="1:1" x14ac:dyDescent="0.3">
      <c r="A302" s="5">
        <v>39.4</v>
      </c>
    </row>
    <row r="303" spans="1:1" x14ac:dyDescent="0.3">
      <c r="A303" s="5">
        <v>78.599999999999994</v>
      </c>
    </row>
    <row r="304" spans="1:1" x14ac:dyDescent="0.3">
      <c r="A304" s="5">
        <v>21.9</v>
      </c>
    </row>
    <row r="305" spans="1:1" x14ac:dyDescent="0.3">
      <c r="A305" s="5">
        <v>58</v>
      </c>
    </row>
    <row r="306" spans="1:1" x14ac:dyDescent="0.3">
      <c r="A306" s="5">
        <v>14.6</v>
      </c>
    </row>
    <row r="307" spans="1:1" x14ac:dyDescent="0.3">
      <c r="A307" s="5">
        <v>87.3</v>
      </c>
    </row>
    <row r="308" spans="1:1" x14ac:dyDescent="0.3">
      <c r="A308" s="5">
        <v>56</v>
      </c>
    </row>
    <row r="309" spans="1:1" x14ac:dyDescent="0.3">
      <c r="A309" s="5">
        <v>96.6</v>
      </c>
    </row>
    <row r="310" spans="1:1" x14ac:dyDescent="0.3">
      <c r="A310" s="5">
        <v>15.7</v>
      </c>
    </row>
    <row r="311" spans="1:1" x14ac:dyDescent="0.3">
      <c r="A311" s="5">
        <v>21</v>
      </c>
    </row>
    <row r="312" spans="1:1" x14ac:dyDescent="0.3">
      <c r="A312" s="5">
        <v>50.2</v>
      </c>
    </row>
    <row r="313" spans="1:1" x14ac:dyDescent="0.3">
      <c r="A313" s="5">
        <v>62</v>
      </c>
    </row>
    <row r="314" spans="1:1" x14ac:dyDescent="0.3">
      <c r="A314" s="5">
        <v>89.8</v>
      </c>
    </row>
    <row r="315" spans="1:1" x14ac:dyDescent="0.3">
      <c r="A315" s="5">
        <v>9.8000000000000007</v>
      </c>
    </row>
    <row r="316" spans="1:1" x14ac:dyDescent="0.3">
      <c r="A316" s="5">
        <v>25</v>
      </c>
    </row>
    <row r="317" spans="1:1" x14ac:dyDescent="0.3">
      <c r="A317" s="5">
        <v>27.5</v>
      </c>
    </row>
    <row r="318" spans="1:1" x14ac:dyDescent="0.3">
      <c r="A318" s="5">
        <v>32.6</v>
      </c>
    </row>
    <row r="319" spans="1:1" x14ac:dyDescent="0.3">
      <c r="A319" s="5">
        <v>38.4</v>
      </c>
    </row>
    <row r="320" spans="1:1" x14ac:dyDescent="0.3">
      <c r="A320" s="5">
        <v>45.3</v>
      </c>
    </row>
    <row r="321" spans="1:1" x14ac:dyDescent="0.3">
      <c r="A321" s="5">
        <v>26.5</v>
      </c>
    </row>
    <row r="322" spans="1:1" x14ac:dyDescent="0.3">
      <c r="A322" s="5">
        <v>28.7</v>
      </c>
    </row>
    <row r="323" spans="1:1" x14ac:dyDescent="0.3">
      <c r="A323" s="5">
        <v>31.1</v>
      </c>
    </row>
    <row r="324" spans="1:1" x14ac:dyDescent="0.3">
      <c r="A324" s="5">
        <v>34.6</v>
      </c>
    </row>
    <row r="325" spans="1:1" x14ac:dyDescent="0.3">
      <c r="A325" s="5">
        <v>17.600000000000001</v>
      </c>
    </row>
    <row r="326" spans="1:1" x14ac:dyDescent="0.3">
      <c r="A326" s="5">
        <v>20.3</v>
      </c>
    </row>
    <row r="327" spans="1:1" x14ac:dyDescent="0.3">
      <c r="A327" s="5">
        <v>22.8</v>
      </c>
    </row>
    <row r="328" spans="1:1" x14ac:dyDescent="0.3">
      <c r="A328" s="5">
        <v>23.7</v>
      </c>
    </row>
    <row r="329" spans="1:1" x14ac:dyDescent="0.3">
      <c r="A329" s="5">
        <v>55</v>
      </c>
    </row>
    <row r="330" spans="1:1" x14ac:dyDescent="0.3">
      <c r="A330" s="5">
        <v>26.1</v>
      </c>
    </row>
    <row r="331" spans="1:1" x14ac:dyDescent="0.3">
      <c r="A331" s="5">
        <v>65</v>
      </c>
    </row>
    <row r="332" spans="1:1" x14ac:dyDescent="0.3">
      <c r="A332" s="5">
        <v>15.3</v>
      </c>
    </row>
    <row r="333" spans="1:1" x14ac:dyDescent="0.3">
      <c r="A333" s="5">
        <v>99</v>
      </c>
    </row>
    <row r="334" spans="1:1" x14ac:dyDescent="0.3">
      <c r="A334" s="5">
        <v>59.8</v>
      </c>
    </row>
    <row r="335" spans="1:1" x14ac:dyDescent="0.3">
      <c r="A335" s="5">
        <v>80.400000000000006</v>
      </c>
    </row>
    <row r="336" spans="1:1" x14ac:dyDescent="0.3">
      <c r="A336" s="5">
        <v>39.200000000000003</v>
      </c>
    </row>
    <row r="337" spans="1:1" x14ac:dyDescent="0.3">
      <c r="A337" s="5">
        <v>55.4</v>
      </c>
    </row>
    <row r="338" spans="1:1" x14ac:dyDescent="0.3">
      <c r="A338" s="5">
        <v>33.9</v>
      </c>
    </row>
    <row r="339" spans="1:1" x14ac:dyDescent="0.3">
      <c r="A339" s="5">
        <v>21.4</v>
      </c>
    </row>
    <row r="340" spans="1:1" x14ac:dyDescent="0.3">
      <c r="A340" s="5">
        <v>46</v>
      </c>
    </row>
    <row r="341" spans="1:1" x14ac:dyDescent="0.3">
      <c r="A341" s="5">
        <v>5.6</v>
      </c>
    </row>
    <row r="342" spans="1:1" x14ac:dyDescent="0.3">
      <c r="A342" s="5">
        <v>56.3</v>
      </c>
    </row>
    <row r="343" spans="1:1" x14ac:dyDescent="0.3">
      <c r="A343" s="5">
        <v>35.6</v>
      </c>
    </row>
    <row r="344" spans="1:1" x14ac:dyDescent="0.3">
      <c r="A344" s="5">
        <v>21.1</v>
      </c>
    </row>
    <row r="345" spans="1:1" x14ac:dyDescent="0.3">
      <c r="A345" s="5">
        <v>24</v>
      </c>
    </row>
    <row r="346" spans="1:1" x14ac:dyDescent="0.3">
      <c r="A346" s="5">
        <v>66.2</v>
      </c>
    </row>
    <row r="347" spans="1:1" x14ac:dyDescent="0.3">
      <c r="A347" s="5">
        <v>30.2</v>
      </c>
    </row>
    <row r="348" spans="1:1" x14ac:dyDescent="0.3">
      <c r="A348" s="5">
        <v>8.4</v>
      </c>
    </row>
    <row r="349" spans="1:1" x14ac:dyDescent="0.3">
      <c r="A349" s="5">
        <v>49.2</v>
      </c>
    </row>
    <row r="350" spans="1:1" x14ac:dyDescent="0.3">
      <c r="A350" s="5">
        <v>112</v>
      </c>
    </row>
    <row r="351" spans="1:1" x14ac:dyDescent="0.3">
      <c r="A351" s="5">
        <v>44.1</v>
      </c>
    </row>
    <row r="352" spans="1:1" x14ac:dyDescent="0.3">
      <c r="A352" s="5">
        <v>41.9</v>
      </c>
    </row>
    <row r="353" spans="1:1" x14ac:dyDescent="0.3">
      <c r="A353" s="5">
        <v>27.2</v>
      </c>
    </row>
    <row r="354" spans="1:1" x14ac:dyDescent="0.3">
      <c r="A354" s="5">
        <v>40</v>
      </c>
    </row>
    <row r="355" spans="1:1" x14ac:dyDescent="0.3">
      <c r="A355" s="5">
        <v>5.8</v>
      </c>
    </row>
    <row r="356" spans="1:1" x14ac:dyDescent="0.3">
      <c r="A356" s="5">
        <v>13.1</v>
      </c>
    </row>
    <row r="357" spans="1:1" x14ac:dyDescent="0.3">
      <c r="A357" s="5">
        <v>15.1</v>
      </c>
    </row>
    <row r="358" spans="1:1" x14ac:dyDescent="0.3">
      <c r="A358" s="5">
        <v>27.3</v>
      </c>
    </row>
    <row r="359" spans="1:1" x14ac:dyDescent="0.3">
      <c r="A359" s="5">
        <v>70</v>
      </c>
    </row>
    <row r="360" spans="1:1" x14ac:dyDescent="0.3">
      <c r="A360" s="5">
        <v>40.799999999999997</v>
      </c>
    </row>
    <row r="361" spans="1:1" x14ac:dyDescent="0.3">
      <c r="A361" s="5">
        <v>55.3</v>
      </c>
    </row>
    <row r="362" spans="1:1" x14ac:dyDescent="0.3">
      <c r="A362" s="5">
        <v>87.8</v>
      </c>
    </row>
    <row r="363" spans="1:1" x14ac:dyDescent="0.3">
      <c r="A363" s="5">
        <v>14</v>
      </c>
    </row>
    <row r="364" spans="1:1" x14ac:dyDescent="0.3">
      <c r="A364" s="5">
        <v>14</v>
      </c>
    </row>
    <row r="365" spans="1:1" x14ac:dyDescent="0.3">
      <c r="A365" s="5">
        <v>25.8</v>
      </c>
    </row>
    <row r="366" spans="1:1" x14ac:dyDescent="0.3">
      <c r="A366" s="5">
        <v>9.4</v>
      </c>
    </row>
    <row r="367" spans="1:1" x14ac:dyDescent="0.3">
      <c r="A367" s="5">
        <v>14.7</v>
      </c>
    </row>
    <row r="368" spans="1:1" x14ac:dyDescent="0.3">
      <c r="A368" s="5">
        <v>41</v>
      </c>
    </row>
    <row r="369" spans="1:1" x14ac:dyDescent="0.3">
      <c r="A369" s="5">
        <v>88.9</v>
      </c>
    </row>
    <row r="370" spans="1:1" x14ac:dyDescent="0.3">
      <c r="A370" s="5">
        <v>36.700000000000003</v>
      </c>
    </row>
    <row r="371" spans="1:1" x14ac:dyDescent="0.3">
      <c r="A371" s="5">
        <v>59.7</v>
      </c>
    </row>
    <row r="372" spans="1:1" x14ac:dyDescent="0.3">
      <c r="A372" s="5">
        <v>68.8</v>
      </c>
    </row>
    <row r="373" spans="1:1" x14ac:dyDescent="0.3">
      <c r="A373" s="5">
        <v>43.9</v>
      </c>
    </row>
    <row r="374" spans="1:1" x14ac:dyDescent="0.3">
      <c r="A374" s="5">
        <v>18.399999999999999</v>
      </c>
    </row>
    <row r="375" spans="1:1" x14ac:dyDescent="0.3">
      <c r="A375" s="5">
        <v>60.4</v>
      </c>
    </row>
    <row r="376" spans="1:1" x14ac:dyDescent="0.3">
      <c r="A376" s="5">
        <v>49.7</v>
      </c>
    </row>
    <row r="377" spans="1:1" x14ac:dyDescent="0.3">
      <c r="A377" s="5">
        <v>42.7</v>
      </c>
    </row>
    <row r="378" spans="1:1" x14ac:dyDescent="0.3">
      <c r="A378" s="5">
        <v>14.4</v>
      </c>
    </row>
    <row r="379" spans="1:1" x14ac:dyDescent="0.3">
      <c r="A379" s="5">
        <v>22</v>
      </c>
    </row>
    <row r="380" spans="1:1" x14ac:dyDescent="0.3">
      <c r="A380" s="5">
        <v>13.2</v>
      </c>
    </row>
    <row r="381" spans="1:1" x14ac:dyDescent="0.3">
      <c r="A381" s="5">
        <v>23.6</v>
      </c>
    </row>
    <row r="382" spans="1:1" x14ac:dyDescent="0.3">
      <c r="A382" s="5">
        <v>29.6</v>
      </c>
    </row>
    <row r="383" spans="1:1" x14ac:dyDescent="0.3">
      <c r="A383" s="5">
        <v>36.299999999999997</v>
      </c>
    </row>
    <row r="384" spans="1:1" x14ac:dyDescent="0.3">
      <c r="A384" s="5">
        <v>14.4</v>
      </c>
    </row>
    <row r="385" spans="1:1" x14ac:dyDescent="0.3">
      <c r="A385" s="5">
        <v>21.8</v>
      </c>
    </row>
    <row r="386" spans="1:1" x14ac:dyDescent="0.3">
      <c r="A386" s="5">
        <v>35.200000000000003</v>
      </c>
    </row>
    <row r="387" spans="1:1" x14ac:dyDescent="0.3">
      <c r="A387" s="5">
        <v>30.2</v>
      </c>
    </row>
    <row r="388" spans="1:1" x14ac:dyDescent="0.3">
      <c r="A388" s="5">
        <v>11</v>
      </c>
    </row>
    <row r="389" spans="1:1" x14ac:dyDescent="0.3">
      <c r="A389" s="5">
        <v>45.2</v>
      </c>
    </row>
    <row r="390" spans="1:1" x14ac:dyDescent="0.3">
      <c r="A390" s="5">
        <v>20.9</v>
      </c>
    </row>
    <row r="391" spans="1:1" x14ac:dyDescent="0.3">
      <c r="A391" s="5">
        <v>31.1</v>
      </c>
    </row>
    <row r="392" spans="1:1" x14ac:dyDescent="0.3">
      <c r="A392" s="5">
        <v>41.8</v>
      </c>
    </row>
    <row r="393" spans="1:1" x14ac:dyDescent="0.3">
      <c r="A393" s="5">
        <v>32.1</v>
      </c>
    </row>
    <row r="394" spans="1:1" x14ac:dyDescent="0.3">
      <c r="A394" s="5">
        <v>51.4</v>
      </c>
    </row>
    <row r="395" spans="1:1" x14ac:dyDescent="0.3">
      <c r="A395" s="5">
        <v>27.9</v>
      </c>
    </row>
    <row r="396" spans="1:1" x14ac:dyDescent="0.3">
      <c r="A396" s="5">
        <v>4</v>
      </c>
    </row>
    <row r="397" spans="1:1" x14ac:dyDescent="0.3">
      <c r="A397" s="5">
        <v>0.7</v>
      </c>
    </row>
    <row r="398" spans="1:1" x14ac:dyDescent="0.3">
      <c r="A398" s="5">
        <v>83.3</v>
      </c>
    </row>
    <row r="399" spans="1:1" x14ac:dyDescent="0.3">
      <c r="A399" s="5">
        <v>29.1</v>
      </c>
    </row>
    <row r="400" spans="1:1" x14ac:dyDescent="0.3">
      <c r="A400" s="5">
        <v>22.9</v>
      </c>
    </row>
    <row r="401" spans="1:1" x14ac:dyDescent="0.3">
      <c r="A401" s="5">
        <v>12.4</v>
      </c>
    </row>
    <row r="402" spans="1:1" x14ac:dyDescent="0.3">
      <c r="A402" s="5">
        <v>28.2</v>
      </c>
    </row>
    <row r="403" spans="1:1" x14ac:dyDescent="0.3">
      <c r="A403" s="5">
        <v>31</v>
      </c>
    </row>
    <row r="404" spans="1:1" x14ac:dyDescent="0.3">
      <c r="A404" s="5">
        <v>16.399999999999999</v>
      </c>
    </row>
    <row r="405" spans="1:1" x14ac:dyDescent="0.3">
      <c r="A405" s="5">
        <v>8.9</v>
      </c>
    </row>
    <row r="406" spans="1:1" x14ac:dyDescent="0.3">
      <c r="A406" s="5">
        <v>66.8</v>
      </c>
    </row>
    <row r="407" spans="1:1" x14ac:dyDescent="0.3">
      <c r="A407" s="5">
        <v>7.7</v>
      </c>
    </row>
    <row r="408" spans="1:1" x14ac:dyDescent="0.3">
      <c r="A408" s="5">
        <v>14.3</v>
      </c>
    </row>
    <row r="409" spans="1:1" x14ac:dyDescent="0.3">
      <c r="A409" s="5">
        <v>36.4</v>
      </c>
    </row>
    <row r="410" spans="1:1" x14ac:dyDescent="0.3">
      <c r="A410" s="5">
        <v>78</v>
      </c>
    </row>
    <row r="411" spans="1:1" x14ac:dyDescent="0.3">
      <c r="A411" s="5">
        <v>45.8</v>
      </c>
    </row>
    <row r="412" spans="1:1" x14ac:dyDescent="0.3">
      <c r="A412" s="5">
        <v>29.5</v>
      </c>
    </row>
    <row r="413" spans="1:1" x14ac:dyDescent="0.3">
      <c r="A413" s="5">
        <v>4.3</v>
      </c>
    </row>
    <row r="414" spans="1:1" x14ac:dyDescent="0.3">
      <c r="A414" s="5">
        <v>59.6</v>
      </c>
    </row>
    <row r="415" spans="1:1" x14ac:dyDescent="0.3">
      <c r="A415" s="5">
        <v>33.299999999999997</v>
      </c>
    </row>
    <row r="416" spans="1:1" x14ac:dyDescent="0.3">
      <c r="A416" s="5">
        <v>1.9</v>
      </c>
    </row>
    <row r="417" spans="1:1" x14ac:dyDescent="0.3">
      <c r="A417" s="5">
        <v>31.8</v>
      </c>
    </row>
    <row r="418" spans="1:1" x14ac:dyDescent="0.3">
      <c r="A418" s="5">
        <v>90</v>
      </c>
    </row>
    <row r="419" spans="1:1" x14ac:dyDescent="0.3">
      <c r="A419" s="5">
        <v>55</v>
      </c>
    </row>
    <row r="420" spans="1:1" x14ac:dyDescent="0.3">
      <c r="A420" s="5">
        <v>41.5</v>
      </c>
    </row>
    <row r="421" spans="1:1" x14ac:dyDescent="0.3">
      <c r="A421" s="5">
        <v>46</v>
      </c>
    </row>
    <row r="422" spans="1:1" x14ac:dyDescent="0.3">
      <c r="A422" s="5">
        <v>25.9</v>
      </c>
    </row>
    <row r="423" spans="1:1" x14ac:dyDescent="0.3">
      <c r="A423" s="5">
        <v>28.1</v>
      </c>
    </row>
    <row r="424" spans="1:1" x14ac:dyDescent="0.3">
      <c r="A424" s="5">
        <v>39.9</v>
      </c>
    </row>
    <row r="425" spans="1:1" x14ac:dyDescent="0.3">
      <c r="A425" s="5">
        <v>63.8</v>
      </c>
    </row>
    <row r="426" spans="1:1" x14ac:dyDescent="0.3">
      <c r="A426" s="5">
        <v>29.7</v>
      </c>
    </row>
    <row r="427" spans="1:1" x14ac:dyDescent="0.3">
      <c r="A427" s="5">
        <v>42</v>
      </c>
    </row>
    <row r="428" spans="1:1" x14ac:dyDescent="0.3">
      <c r="A428" s="5">
        <v>28.5</v>
      </c>
    </row>
    <row r="429" spans="1:1" x14ac:dyDescent="0.3">
      <c r="A429" s="5">
        <v>3.2</v>
      </c>
    </row>
    <row r="430" spans="1:1" x14ac:dyDescent="0.3">
      <c r="A430" s="5">
        <v>50</v>
      </c>
    </row>
    <row r="431" spans="1:1" x14ac:dyDescent="0.3">
      <c r="A431" s="5">
        <v>12.8</v>
      </c>
    </row>
    <row r="432" spans="1:1" x14ac:dyDescent="0.3">
      <c r="A432" s="5">
        <v>40</v>
      </c>
    </row>
    <row r="433" spans="1:1" x14ac:dyDescent="0.3">
      <c r="A433" s="5">
        <v>27</v>
      </c>
    </row>
    <row r="434" spans="1:1" x14ac:dyDescent="0.3">
      <c r="A434" s="5">
        <v>14.2</v>
      </c>
    </row>
    <row r="435" spans="1:1" x14ac:dyDescent="0.3">
      <c r="A435" s="5">
        <v>24.7</v>
      </c>
    </row>
    <row r="436" spans="1:1" x14ac:dyDescent="0.3">
      <c r="A436" s="5">
        <v>17.7</v>
      </c>
    </row>
    <row r="437" spans="1:1" x14ac:dyDescent="0.3">
      <c r="A437" s="5">
        <v>22</v>
      </c>
    </row>
    <row r="438" spans="1:1" x14ac:dyDescent="0.3">
      <c r="A438" s="5">
        <v>77.3</v>
      </c>
    </row>
    <row r="439" spans="1:1" x14ac:dyDescent="0.3">
      <c r="A439" s="5">
        <v>45.7</v>
      </c>
    </row>
    <row r="440" spans="1:1" x14ac:dyDescent="0.3">
      <c r="A440" s="5">
        <v>75.400000000000006</v>
      </c>
    </row>
    <row r="441" spans="1:1" x14ac:dyDescent="0.3">
      <c r="A441" s="5">
        <v>26.5</v>
      </c>
    </row>
    <row r="442" spans="1:1" x14ac:dyDescent="0.3">
      <c r="A442" s="5">
        <v>27.4</v>
      </c>
    </row>
    <row r="443" spans="1:1" x14ac:dyDescent="0.3">
      <c r="A443" s="5">
        <v>25.9</v>
      </c>
    </row>
    <row r="444" spans="1:1" x14ac:dyDescent="0.3">
      <c r="A444" s="5">
        <v>49.7</v>
      </c>
    </row>
    <row r="445" spans="1:1" x14ac:dyDescent="0.3">
      <c r="A445" s="5">
        <v>62.7</v>
      </c>
    </row>
    <row r="446" spans="1:1" x14ac:dyDescent="0.3">
      <c r="A446" s="5">
        <v>34.1</v>
      </c>
    </row>
    <row r="447" spans="1:1" x14ac:dyDescent="0.3">
      <c r="A447" s="5">
        <v>29.4</v>
      </c>
    </row>
    <row r="448" spans="1:1" x14ac:dyDescent="0.3">
      <c r="A448" s="5">
        <v>5.3</v>
      </c>
    </row>
    <row r="449" spans="1:1" x14ac:dyDescent="0.3">
      <c r="A449" s="5">
        <v>26.9</v>
      </c>
    </row>
    <row r="450" spans="1:1" x14ac:dyDescent="0.3">
      <c r="A450" s="5">
        <v>25.4</v>
      </c>
    </row>
    <row r="451" spans="1:1" x14ac:dyDescent="0.3">
      <c r="A451" s="5">
        <v>6.3</v>
      </c>
    </row>
    <row r="452" spans="1:1" x14ac:dyDescent="0.3">
      <c r="A452" s="5">
        <v>68.7</v>
      </c>
    </row>
    <row r="453" spans="1:1" x14ac:dyDescent="0.3">
      <c r="A453" s="5">
        <v>31.7</v>
      </c>
    </row>
    <row r="454" spans="1:1" x14ac:dyDescent="0.3">
      <c r="A454" s="5">
        <v>38.5</v>
      </c>
    </row>
    <row r="455" spans="1:1" x14ac:dyDescent="0.3">
      <c r="A455" s="5">
        <v>56.8</v>
      </c>
    </row>
    <row r="456" spans="1:1" x14ac:dyDescent="0.3">
      <c r="A456" s="5">
        <v>29.4</v>
      </c>
    </row>
    <row r="457" spans="1:1" x14ac:dyDescent="0.3">
      <c r="A457" s="5">
        <v>59.5</v>
      </c>
    </row>
    <row r="458" spans="1:1" x14ac:dyDescent="0.3">
      <c r="A458" s="5">
        <v>31.3</v>
      </c>
    </row>
    <row r="459" spans="1:1" x14ac:dyDescent="0.3">
      <c r="A459" s="5">
        <v>43.8</v>
      </c>
    </row>
    <row r="460" spans="1:1" x14ac:dyDescent="0.3">
      <c r="A460" s="5">
        <v>59.4</v>
      </c>
    </row>
    <row r="461" spans="1:1" x14ac:dyDescent="0.3">
      <c r="A461" s="5">
        <v>5.4</v>
      </c>
    </row>
    <row r="462" spans="1:1" x14ac:dyDescent="0.3">
      <c r="A462" s="5">
        <v>27.6</v>
      </c>
    </row>
    <row r="463" spans="1:1" x14ac:dyDescent="0.3">
      <c r="A463" s="5">
        <v>20.2</v>
      </c>
    </row>
    <row r="464" spans="1:1" x14ac:dyDescent="0.3">
      <c r="A464" s="5">
        <v>12.4</v>
      </c>
    </row>
    <row r="465" spans="1:1" x14ac:dyDescent="0.3">
      <c r="A465" s="5">
        <v>30.8</v>
      </c>
    </row>
    <row r="466" spans="1:1" x14ac:dyDescent="0.3">
      <c r="A466" s="5">
        <v>19.2</v>
      </c>
    </row>
    <row r="467" spans="1:1" x14ac:dyDescent="0.3">
      <c r="A467" s="5">
        <v>83.9</v>
      </c>
    </row>
    <row r="468" spans="1:1" x14ac:dyDescent="0.3">
      <c r="A468" s="5">
        <v>113</v>
      </c>
    </row>
    <row r="469" spans="1:1" x14ac:dyDescent="0.3">
      <c r="A469" s="5">
        <v>44.6</v>
      </c>
    </row>
    <row r="470" spans="1:1" x14ac:dyDescent="0.3">
      <c r="A470" s="5">
        <v>38.9</v>
      </c>
    </row>
    <row r="471" spans="1:1" x14ac:dyDescent="0.3">
      <c r="A471" s="5">
        <v>39.799999999999997</v>
      </c>
    </row>
    <row r="472" spans="1:1" x14ac:dyDescent="0.3">
      <c r="A472" s="5">
        <v>43.4</v>
      </c>
    </row>
    <row r="473" spans="1:1" x14ac:dyDescent="0.3">
      <c r="A473" s="5">
        <v>80</v>
      </c>
    </row>
    <row r="474" spans="1:1" x14ac:dyDescent="0.3">
      <c r="A474" s="5">
        <v>68.599999999999994</v>
      </c>
    </row>
    <row r="475" spans="1:1" x14ac:dyDescent="0.3">
      <c r="A475" s="5">
        <v>32</v>
      </c>
    </row>
    <row r="476" spans="1:1" x14ac:dyDescent="0.3">
      <c r="A476" s="5">
        <v>43</v>
      </c>
    </row>
    <row r="477" spans="1:1" x14ac:dyDescent="0.3">
      <c r="A477" s="5">
        <v>51.1</v>
      </c>
    </row>
    <row r="478" spans="1:1" x14ac:dyDescent="0.3">
      <c r="A478" s="5">
        <v>80.900000000000006</v>
      </c>
    </row>
    <row r="479" spans="1:1" x14ac:dyDescent="0.3">
      <c r="A479" s="5">
        <v>92</v>
      </c>
    </row>
    <row r="480" spans="1:1" x14ac:dyDescent="0.3">
      <c r="A480" s="5">
        <v>49.6</v>
      </c>
    </row>
    <row r="481" spans="1:1" x14ac:dyDescent="0.3">
      <c r="A481" s="5">
        <v>55.9</v>
      </c>
    </row>
    <row r="482" spans="1:1" x14ac:dyDescent="0.3">
      <c r="A482" s="5">
        <v>80</v>
      </c>
    </row>
    <row r="483" spans="1:1" x14ac:dyDescent="0.3">
      <c r="A483" s="5">
        <v>27.6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4EC5-1D28-406D-91DD-8EB48F3C4FC5}">
  <dimension ref="A1:G483"/>
  <sheetViews>
    <sheetView topLeftCell="A9" workbookViewId="0">
      <selection activeCell="E17" sqref="E17:G29"/>
    </sheetView>
  </sheetViews>
  <sheetFormatPr defaultRowHeight="14.4" x14ac:dyDescent="0.3"/>
  <cols>
    <col min="1" max="1" width="12.88671875" customWidth="1"/>
    <col min="2" max="2" width="16.33203125" customWidth="1"/>
    <col min="5" max="5" width="15.44140625" customWidth="1"/>
    <col min="6" max="6" width="24.5546875" customWidth="1"/>
    <col min="7" max="7" width="11.5546875" bestFit="1" customWidth="1"/>
  </cols>
  <sheetData>
    <row r="1" spans="1:7" x14ac:dyDescent="0.3">
      <c r="A1" t="s">
        <v>19</v>
      </c>
      <c r="B1" t="s">
        <v>20</v>
      </c>
    </row>
    <row r="2" spans="1:7" x14ac:dyDescent="0.3">
      <c r="A2" s="8" t="s">
        <v>18</v>
      </c>
      <c r="B2" s="8" t="s">
        <v>18</v>
      </c>
    </row>
    <row r="3" spans="1:7" x14ac:dyDescent="0.3">
      <c r="A3" s="9">
        <v>24.9</v>
      </c>
      <c r="B3" s="9">
        <v>37.9</v>
      </c>
    </row>
    <row r="4" spans="1:7" x14ac:dyDescent="0.3">
      <c r="A4" s="9">
        <v>13.5</v>
      </c>
      <c r="B4" s="9">
        <v>14.4</v>
      </c>
      <c r="E4" t="s">
        <v>3</v>
      </c>
    </row>
    <row r="5" spans="1:7" ht="15" thickBot="1" x14ac:dyDescent="0.35">
      <c r="A5" s="9">
        <v>5.9</v>
      </c>
      <c r="B5" s="9">
        <v>12.4</v>
      </c>
    </row>
    <row r="6" spans="1:7" x14ac:dyDescent="0.3">
      <c r="A6" s="9">
        <v>13.9</v>
      </c>
      <c r="B6" s="9">
        <v>8.9</v>
      </c>
      <c r="E6" s="7"/>
      <c r="F6" s="7" t="s">
        <v>18</v>
      </c>
      <c r="G6" s="7" t="s">
        <v>18</v>
      </c>
    </row>
    <row r="7" spans="1:7" x14ac:dyDescent="0.3">
      <c r="A7" s="9">
        <v>21.8</v>
      </c>
      <c r="B7" s="9">
        <v>9.9</v>
      </c>
      <c r="E7" t="s">
        <v>4</v>
      </c>
      <c r="F7" s="41">
        <v>20.341580041579924</v>
      </c>
      <c r="G7" s="41">
        <v>15.106106870229059</v>
      </c>
    </row>
    <row r="8" spans="1:7" x14ac:dyDescent="0.3">
      <c r="A8" s="9">
        <v>21.8</v>
      </c>
      <c r="B8" s="9">
        <v>14.9</v>
      </c>
      <c r="E8" t="s">
        <v>5</v>
      </c>
      <c r="F8" s="41">
        <v>116.61722583160541</v>
      </c>
      <c r="G8" s="41">
        <v>37.741725015353666</v>
      </c>
    </row>
    <row r="9" spans="1:7" x14ac:dyDescent="0.3">
      <c r="A9" s="9">
        <v>25.9</v>
      </c>
      <c r="B9" s="9">
        <v>14.9</v>
      </c>
      <c r="E9" t="s">
        <v>6</v>
      </c>
      <c r="F9">
        <v>481</v>
      </c>
      <c r="G9">
        <v>262</v>
      </c>
    </row>
    <row r="10" spans="1:7" x14ac:dyDescent="0.3">
      <c r="A10" s="9">
        <v>23.8</v>
      </c>
      <c r="B10" s="9">
        <v>25.9</v>
      </c>
      <c r="E10" t="s">
        <v>7</v>
      </c>
      <c r="F10">
        <v>480</v>
      </c>
      <c r="G10">
        <v>261</v>
      </c>
    </row>
    <row r="11" spans="1:7" x14ac:dyDescent="0.3">
      <c r="A11" s="9">
        <v>22.4</v>
      </c>
      <c r="B11" s="9">
        <v>7.9</v>
      </c>
      <c r="E11" t="s">
        <v>8</v>
      </c>
      <c r="F11" s="41">
        <v>3.0898753510647565</v>
      </c>
    </row>
    <row r="12" spans="1:7" x14ac:dyDescent="0.3">
      <c r="A12" s="9">
        <v>28.9</v>
      </c>
      <c r="B12" s="9">
        <v>13.9</v>
      </c>
      <c r="E12" t="s">
        <v>9</v>
      </c>
      <c r="F12" s="41">
        <v>3.4099592586182554E-22</v>
      </c>
    </row>
    <row r="13" spans="1:7" ht="15" thickBot="1" x14ac:dyDescent="0.35">
      <c r="A13" s="9">
        <v>47.9</v>
      </c>
      <c r="B13" s="9">
        <v>16.5</v>
      </c>
      <c r="E13" s="6" t="s">
        <v>10</v>
      </c>
      <c r="F13" s="42">
        <v>1.1995161120173001</v>
      </c>
      <c r="G13" s="6"/>
    </row>
    <row r="14" spans="1:7" x14ac:dyDescent="0.3">
      <c r="A14" s="9">
        <v>23.9</v>
      </c>
      <c r="B14" s="9">
        <v>17.5</v>
      </c>
    </row>
    <row r="15" spans="1:7" x14ac:dyDescent="0.3">
      <c r="A15" s="9">
        <v>12.3</v>
      </c>
      <c r="B15" s="9">
        <v>18.899999999999999</v>
      </c>
    </row>
    <row r="16" spans="1:7" x14ac:dyDescent="0.3">
      <c r="A16" s="9">
        <v>20.8</v>
      </c>
      <c r="B16" s="9">
        <v>16.899999999999999</v>
      </c>
    </row>
    <row r="17" spans="1:7" x14ac:dyDescent="0.3">
      <c r="A17" s="9">
        <v>21.8</v>
      </c>
      <c r="B17" s="9">
        <v>12.9</v>
      </c>
      <c r="E17" t="s">
        <v>11</v>
      </c>
    </row>
    <row r="18" spans="1:7" ht="15" thickBot="1" x14ac:dyDescent="0.35">
      <c r="A18" s="9">
        <v>28.9</v>
      </c>
      <c r="B18" s="9">
        <v>23.9</v>
      </c>
    </row>
    <row r="19" spans="1:7" x14ac:dyDescent="0.3">
      <c r="A19" s="9">
        <v>25.4</v>
      </c>
      <c r="B19" s="9">
        <v>18.899999999999999</v>
      </c>
      <c r="E19" s="7"/>
      <c r="F19" s="7" t="s">
        <v>18</v>
      </c>
      <c r="G19" s="7" t="s">
        <v>18</v>
      </c>
    </row>
    <row r="20" spans="1:7" x14ac:dyDescent="0.3">
      <c r="A20" s="9">
        <v>25.9</v>
      </c>
      <c r="B20" s="9">
        <v>15.9</v>
      </c>
      <c r="E20" t="s">
        <v>4</v>
      </c>
      <c r="F20" s="41">
        <v>20.341580041579924</v>
      </c>
      <c r="G20" s="41">
        <v>15.106106870229059</v>
      </c>
    </row>
    <row r="21" spans="1:7" x14ac:dyDescent="0.3">
      <c r="A21" s="9">
        <v>11.9</v>
      </c>
      <c r="B21" s="9">
        <v>13.9</v>
      </c>
      <c r="E21" t="s">
        <v>5</v>
      </c>
      <c r="F21" s="41">
        <v>116.61722583160541</v>
      </c>
      <c r="G21" s="41">
        <v>37.741725015353666</v>
      </c>
    </row>
    <row r="22" spans="1:7" x14ac:dyDescent="0.3">
      <c r="A22" s="9">
        <v>6.9</v>
      </c>
      <c r="B22" s="9">
        <v>23.9</v>
      </c>
      <c r="E22" t="s">
        <v>6</v>
      </c>
      <c r="F22" s="41">
        <v>481</v>
      </c>
      <c r="G22" s="57">
        <v>262</v>
      </c>
    </row>
    <row r="23" spans="1:7" x14ac:dyDescent="0.3">
      <c r="A23" s="9">
        <v>7.8</v>
      </c>
      <c r="B23" s="9">
        <v>23.9</v>
      </c>
      <c r="E23" t="s">
        <v>12</v>
      </c>
      <c r="F23" s="41">
        <v>0</v>
      </c>
      <c r="G23" s="41"/>
    </row>
    <row r="24" spans="1:7" x14ac:dyDescent="0.3">
      <c r="A24" s="9">
        <v>9.9</v>
      </c>
      <c r="B24" s="9">
        <v>23.9</v>
      </c>
      <c r="E24" t="s">
        <v>7</v>
      </c>
      <c r="F24" s="41">
        <v>740</v>
      </c>
      <c r="G24" s="41"/>
    </row>
    <row r="25" spans="1:7" x14ac:dyDescent="0.3">
      <c r="A25" s="9">
        <v>11</v>
      </c>
      <c r="B25" s="9">
        <v>23.9</v>
      </c>
      <c r="E25" t="s">
        <v>13</v>
      </c>
      <c r="F25" s="41">
        <v>8.4213414963337812</v>
      </c>
      <c r="G25" s="41"/>
    </row>
    <row r="26" spans="1:7" x14ac:dyDescent="0.3">
      <c r="A26" s="9">
        <v>14.9</v>
      </c>
      <c r="B26" s="9">
        <v>34.9</v>
      </c>
      <c r="E26" t="s">
        <v>14</v>
      </c>
      <c r="F26" s="41">
        <v>9.62542241053962E-17</v>
      </c>
      <c r="G26" s="41"/>
    </row>
    <row r="27" spans="1:7" x14ac:dyDescent="0.3">
      <c r="A27" s="9">
        <v>14.9</v>
      </c>
      <c r="B27" s="9">
        <v>26.9</v>
      </c>
      <c r="E27" t="s">
        <v>15</v>
      </c>
      <c r="F27" s="41">
        <v>1.6469153703798149</v>
      </c>
      <c r="G27" s="41"/>
    </row>
    <row r="28" spans="1:7" x14ac:dyDescent="0.3">
      <c r="A28" s="9">
        <v>16.899999999999999</v>
      </c>
      <c r="B28" s="9">
        <v>39.9</v>
      </c>
      <c r="E28" t="s">
        <v>16</v>
      </c>
      <c r="F28" s="84">
        <v>1.9250844821079201E-16</v>
      </c>
      <c r="G28" s="41"/>
    </row>
    <row r="29" spans="1:7" ht="15" thickBot="1" x14ac:dyDescent="0.35">
      <c r="A29" s="9">
        <v>14.9</v>
      </c>
      <c r="B29" s="9">
        <v>9.9</v>
      </c>
      <c r="E29" s="6" t="s">
        <v>17</v>
      </c>
      <c r="F29" s="42">
        <v>1.9631749170926409</v>
      </c>
      <c r="G29" s="42"/>
    </row>
    <row r="30" spans="1:7" x14ac:dyDescent="0.3">
      <c r="A30" s="9">
        <v>17.899999999999999</v>
      </c>
      <c r="B30" s="9">
        <v>24.9</v>
      </c>
    </row>
    <row r="31" spans="1:7" x14ac:dyDescent="0.3">
      <c r="A31" s="9">
        <v>18.899999999999999</v>
      </c>
      <c r="B31" s="9">
        <v>24.9</v>
      </c>
    </row>
    <row r="32" spans="1:7" x14ac:dyDescent="0.3">
      <c r="A32" s="9">
        <v>17.899999999999999</v>
      </c>
      <c r="B32" s="9">
        <v>23.9</v>
      </c>
    </row>
    <row r="33" spans="1:7" x14ac:dyDescent="0.3">
      <c r="A33" s="9">
        <v>17.899999999999999</v>
      </c>
      <c r="B33" s="9">
        <v>19.8</v>
      </c>
    </row>
    <row r="34" spans="1:7" x14ac:dyDescent="0.3">
      <c r="A34" s="9">
        <v>26.9</v>
      </c>
      <c r="B34" s="9">
        <v>41.9</v>
      </c>
    </row>
    <row r="35" spans="1:7" x14ac:dyDescent="0.3">
      <c r="A35" s="9">
        <v>22.9</v>
      </c>
      <c r="B35" s="9">
        <v>10.8</v>
      </c>
    </row>
    <row r="36" spans="1:7" x14ac:dyDescent="0.3">
      <c r="A36" s="9">
        <v>7.9</v>
      </c>
      <c r="B36" s="9">
        <v>10.9</v>
      </c>
    </row>
    <row r="37" spans="1:7" x14ac:dyDescent="0.3">
      <c r="A37" s="9">
        <v>15.9</v>
      </c>
      <c r="B37" s="9">
        <v>11.9</v>
      </c>
    </row>
    <row r="38" spans="1:7" x14ac:dyDescent="0.3">
      <c r="A38" s="9">
        <v>16.899999999999999</v>
      </c>
      <c r="B38" s="9">
        <v>13</v>
      </c>
    </row>
    <row r="39" spans="1:7" x14ac:dyDescent="0.3">
      <c r="A39" s="9">
        <v>16.399999999999999</v>
      </c>
      <c r="B39" s="9">
        <v>4</v>
      </c>
    </row>
    <row r="40" spans="1:7" ht="15" thickBot="1" x14ac:dyDescent="0.35">
      <c r="A40" s="9">
        <v>16.899999999999999</v>
      </c>
      <c r="B40" s="9">
        <v>8.9</v>
      </c>
    </row>
    <row r="41" spans="1:7" x14ac:dyDescent="0.3">
      <c r="A41" s="9">
        <v>17.899999999999999</v>
      </c>
      <c r="B41" s="9">
        <v>8.9</v>
      </c>
      <c r="E41" s="7"/>
      <c r="F41" s="7"/>
      <c r="G41" s="7"/>
    </row>
    <row r="42" spans="1:7" x14ac:dyDescent="0.3">
      <c r="A42" s="9">
        <v>14.9</v>
      </c>
      <c r="B42" s="9">
        <v>12.9</v>
      </c>
    </row>
    <row r="43" spans="1:7" x14ac:dyDescent="0.3">
      <c r="A43" s="9">
        <v>16.899999999999999</v>
      </c>
      <c r="B43" s="9">
        <v>13.9</v>
      </c>
    </row>
    <row r="44" spans="1:7" x14ac:dyDescent="0.3">
      <c r="A44" s="9">
        <v>15.9</v>
      </c>
      <c r="B44" s="9">
        <v>14.9</v>
      </c>
    </row>
    <row r="45" spans="1:7" x14ac:dyDescent="0.3">
      <c r="A45" s="9">
        <v>17.899999999999999</v>
      </c>
      <c r="B45" s="9">
        <v>17.899999999999999</v>
      </c>
    </row>
    <row r="46" spans="1:7" x14ac:dyDescent="0.3">
      <c r="A46" s="9">
        <v>18.899999999999999</v>
      </c>
      <c r="B46" s="9">
        <v>16.899999999999999</v>
      </c>
    </row>
    <row r="47" spans="1:7" x14ac:dyDescent="0.3">
      <c r="A47" s="9">
        <v>9.8000000000000007</v>
      </c>
      <c r="B47" s="9">
        <v>12.4</v>
      </c>
    </row>
    <row r="48" spans="1:7" x14ac:dyDescent="0.3">
      <c r="A48" s="9">
        <v>7.1</v>
      </c>
      <c r="B48" s="9">
        <v>17.899999999999999</v>
      </c>
    </row>
    <row r="49" spans="1:7" x14ac:dyDescent="0.3">
      <c r="A49" s="9">
        <v>13.9</v>
      </c>
      <c r="B49" s="9">
        <v>13.9</v>
      </c>
    </row>
    <row r="50" spans="1:7" x14ac:dyDescent="0.3">
      <c r="A50" s="9">
        <v>11.3</v>
      </c>
      <c r="B50" s="9">
        <v>13.4</v>
      </c>
    </row>
    <row r="51" spans="1:7" x14ac:dyDescent="0.3">
      <c r="A51" s="9">
        <v>13.9</v>
      </c>
      <c r="B51" s="9">
        <v>13.9</v>
      </c>
    </row>
    <row r="52" spans="1:7" ht="15" thickBot="1" x14ac:dyDescent="0.35">
      <c r="A52" s="9">
        <v>13.9</v>
      </c>
      <c r="B52" s="9">
        <v>11.9</v>
      </c>
      <c r="E52" s="6"/>
      <c r="F52" s="6"/>
      <c r="G52" s="6"/>
    </row>
    <row r="53" spans="1:7" x14ac:dyDescent="0.3">
      <c r="A53" s="9">
        <v>16.7</v>
      </c>
      <c r="B53" s="9">
        <v>12.9</v>
      </c>
    </row>
    <row r="54" spans="1:7" x14ac:dyDescent="0.3">
      <c r="A54" s="9">
        <v>16.899999999999999</v>
      </c>
      <c r="B54" s="9">
        <v>4</v>
      </c>
    </row>
    <row r="55" spans="1:7" x14ac:dyDescent="0.3">
      <c r="A55" s="9">
        <v>15.9</v>
      </c>
      <c r="B55" s="9">
        <v>11.9</v>
      </c>
    </row>
    <row r="56" spans="1:7" x14ac:dyDescent="0.3">
      <c r="A56" s="9">
        <v>17.899999999999999</v>
      </c>
      <c r="B56" s="9">
        <v>12.9</v>
      </c>
    </row>
    <row r="57" spans="1:7" x14ac:dyDescent="0.3">
      <c r="A57" s="9">
        <v>16.899999999999999</v>
      </c>
      <c r="B57" s="9">
        <v>11.9</v>
      </c>
    </row>
    <row r="58" spans="1:7" x14ac:dyDescent="0.3">
      <c r="A58" s="9">
        <v>13.9</v>
      </c>
      <c r="B58" s="9">
        <v>14.9</v>
      </c>
    </row>
    <row r="59" spans="1:7" x14ac:dyDescent="0.3">
      <c r="A59" s="9">
        <v>14.9</v>
      </c>
      <c r="B59" s="9">
        <v>13.9</v>
      </c>
    </row>
    <row r="60" spans="1:7" x14ac:dyDescent="0.3">
      <c r="A60" s="9">
        <v>11.9</v>
      </c>
      <c r="B60" s="9">
        <v>10.9</v>
      </c>
    </row>
    <row r="61" spans="1:7" x14ac:dyDescent="0.3">
      <c r="A61" s="9">
        <v>14.9</v>
      </c>
      <c r="B61" s="9">
        <v>9.9</v>
      </c>
    </row>
    <row r="62" spans="1:7" x14ac:dyDescent="0.3">
      <c r="A62" s="9">
        <v>15.9</v>
      </c>
      <c r="B62" s="9">
        <v>8.4</v>
      </c>
    </row>
    <row r="63" spans="1:7" x14ac:dyDescent="0.3">
      <c r="A63" s="9">
        <v>16.899999999999999</v>
      </c>
      <c r="B63" s="9">
        <v>8.6999999999999993</v>
      </c>
    </row>
    <row r="64" spans="1:7" x14ac:dyDescent="0.3">
      <c r="A64" s="9">
        <v>23.9</v>
      </c>
      <c r="B64" s="9">
        <v>11.9</v>
      </c>
    </row>
    <row r="65" spans="1:2" x14ac:dyDescent="0.3">
      <c r="A65" s="9">
        <v>15.9</v>
      </c>
      <c r="B65" s="9">
        <v>13.9</v>
      </c>
    </row>
    <row r="66" spans="1:2" x14ac:dyDescent="0.3">
      <c r="A66" s="9">
        <v>12.9</v>
      </c>
      <c r="B66" s="9">
        <v>11.8</v>
      </c>
    </row>
    <row r="67" spans="1:2" x14ac:dyDescent="0.3">
      <c r="A67" s="9">
        <v>8.5</v>
      </c>
      <c r="B67" s="9">
        <v>4.5</v>
      </c>
    </row>
    <row r="68" spans="1:2" x14ac:dyDescent="0.3">
      <c r="A68" s="9">
        <v>18.899999999999999</v>
      </c>
      <c r="B68" s="9">
        <v>13.5</v>
      </c>
    </row>
    <row r="69" spans="1:2" x14ac:dyDescent="0.3">
      <c r="A69" s="9">
        <v>13.9</v>
      </c>
      <c r="B69" s="9">
        <v>16.899999999999999</v>
      </c>
    </row>
    <row r="70" spans="1:2" x14ac:dyDescent="0.3">
      <c r="A70" s="9">
        <v>14.9</v>
      </c>
      <c r="B70" s="9">
        <v>31.9</v>
      </c>
    </row>
    <row r="71" spans="1:2" x14ac:dyDescent="0.3">
      <c r="A71" s="9">
        <v>18.899999999999999</v>
      </c>
      <c r="B71" s="9">
        <v>10.8</v>
      </c>
    </row>
    <row r="72" spans="1:2" x14ac:dyDescent="0.3">
      <c r="A72" s="9">
        <v>26.9</v>
      </c>
      <c r="B72" s="9">
        <v>15.6</v>
      </c>
    </row>
    <row r="73" spans="1:2" x14ac:dyDescent="0.3">
      <c r="A73" s="9">
        <v>17.899999999999999</v>
      </c>
      <c r="B73" s="9">
        <v>13.9</v>
      </c>
    </row>
    <row r="74" spans="1:2" x14ac:dyDescent="0.3">
      <c r="A74" s="9">
        <v>15.9</v>
      </c>
      <c r="B74" s="9">
        <v>16.5</v>
      </c>
    </row>
    <row r="75" spans="1:2" x14ac:dyDescent="0.3">
      <c r="A75" s="9">
        <v>16</v>
      </c>
      <c r="B75" s="9">
        <v>17.899999999999999</v>
      </c>
    </row>
    <row r="76" spans="1:2" x14ac:dyDescent="0.3">
      <c r="A76" s="9">
        <v>4.5</v>
      </c>
      <c r="B76" s="9">
        <v>18.899999999999999</v>
      </c>
    </row>
    <row r="77" spans="1:2" x14ac:dyDescent="0.3">
      <c r="A77" s="9">
        <v>15.9</v>
      </c>
      <c r="B77" s="9">
        <v>13.4</v>
      </c>
    </row>
    <row r="78" spans="1:2" x14ac:dyDescent="0.3">
      <c r="A78" s="9">
        <v>16.899999999999999</v>
      </c>
      <c r="B78" s="9">
        <v>14.8</v>
      </c>
    </row>
    <row r="79" spans="1:2" x14ac:dyDescent="0.3">
      <c r="A79" s="9">
        <v>17.899999999999999</v>
      </c>
      <c r="B79" s="9">
        <v>14.8</v>
      </c>
    </row>
    <row r="80" spans="1:2" x14ac:dyDescent="0.3">
      <c r="A80" s="9">
        <v>19.899999999999999</v>
      </c>
      <c r="B80" s="9">
        <v>14.8</v>
      </c>
    </row>
    <row r="81" spans="1:2" x14ac:dyDescent="0.3">
      <c r="A81" s="9">
        <v>18.899999999999999</v>
      </c>
      <c r="B81" s="9">
        <v>14.4</v>
      </c>
    </row>
    <row r="82" spans="1:2" x14ac:dyDescent="0.3">
      <c r="A82" s="9">
        <v>19.899999999999999</v>
      </c>
      <c r="B82" s="9">
        <v>18.899999999999999</v>
      </c>
    </row>
    <row r="83" spans="1:2" x14ac:dyDescent="0.3">
      <c r="A83" s="9">
        <v>14.9</v>
      </c>
      <c r="B83" s="9">
        <v>11.9</v>
      </c>
    </row>
    <row r="84" spans="1:2" x14ac:dyDescent="0.3">
      <c r="A84" s="9">
        <v>16.899999999999999</v>
      </c>
      <c r="B84" s="9">
        <v>4.9000000000000004</v>
      </c>
    </row>
    <row r="85" spans="1:2" x14ac:dyDescent="0.3">
      <c r="A85" s="9">
        <v>17.899999999999999</v>
      </c>
      <c r="B85" s="9">
        <v>16.899999999999999</v>
      </c>
    </row>
    <row r="86" spans="1:2" x14ac:dyDescent="0.3">
      <c r="A86" s="9">
        <v>23.9</v>
      </c>
      <c r="B86" s="9">
        <v>16.899999999999999</v>
      </c>
    </row>
    <row r="87" spans="1:2" x14ac:dyDescent="0.3">
      <c r="A87" s="9">
        <v>14.9</v>
      </c>
      <c r="B87" s="9">
        <v>17.8</v>
      </c>
    </row>
    <row r="88" spans="1:2" x14ac:dyDescent="0.3">
      <c r="A88" s="9">
        <v>13.9</v>
      </c>
      <c r="B88" s="9">
        <v>15.8</v>
      </c>
    </row>
    <row r="89" spans="1:2" x14ac:dyDescent="0.3">
      <c r="A89" s="9">
        <v>4.9000000000000004</v>
      </c>
      <c r="B89" s="9">
        <v>16.899999999999999</v>
      </c>
    </row>
    <row r="90" spans="1:2" x14ac:dyDescent="0.3">
      <c r="A90" s="9">
        <v>13.9</v>
      </c>
      <c r="B90" s="9">
        <v>18.8</v>
      </c>
    </row>
    <row r="91" spans="1:2" x14ac:dyDescent="0.3">
      <c r="A91" s="9">
        <v>12.4</v>
      </c>
      <c r="B91" s="9">
        <v>22.4</v>
      </c>
    </row>
    <row r="92" spans="1:2" x14ac:dyDescent="0.3">
      <c r="A92" s="9">
        <v>10.9</v>
      </c>
      <c r="B92" s="9">
        <v>12.9</v>
      </c>
    </row>
    <row r="93" spans="1:2" x14ac:dyDescent="0.3">
      <c r="A93" s="9">
        <v>11.9</v>
      </c>
      <c r="B93" s="9">
        <v>13</v>
      </c>
    </row>
    <row r="94" spans="1:2" x14ac:dyDescent="0.3">
      <c r="A94" s="9">
        <v>14.5</v>
      </c>
      <c r="B94" s="9">
        <v>8.5</v>
      </c>
    </row>
    <row r="95" spans="1:2" x14ac:dyDescent="0.3">
      <c r="A95" s="9">
        <v>7.9</v>
      </c>
      <c r="B95" s="9">
        <v>8.9</v>
      </c>
    </row>
    <row r="96" spans="1:2" x14ac:dyDescent="0.3">
      <c r="A96" s="9">
        <v>15.9</v>
      </c>
      <c r="B96" s="9">
        <v>10.9</v>
      </c>
    </row>
    <row r="97" spans="1:2" x14ac:dyDescent="0.3">
      <c r="A97" s="9">
        <v>12.8</v>
      </c>
      <c r="B97" s="9">
        <v>6.9</v>
      </c>
    </row>
    <row r="98" spans="1:2" x14ac:dyDescent="0.3">
      <c r="A98" s="9">
        <v>13.8</v>
      </c>
      <c r="B98" s="9">
        <v>11.8</v>
      </c>
    </row>
    <row r="99" spans="1:2" x14ac:dyDescent="0.3">
      <c r="A99" s="9">
        <v>11.8</v>
      </c>
      <c r="B99" s="9">
        <v>10.9</v>
      </c>
    </row>
    <row r="100" spans="1:2" x14ac:dyDescent="0.3">
      <c r="A100" s="9">
        <v>14.9</v>
      </c>
      <c r="B100" s="9">
        <v>11.6</v>
      </c>
    </row>
    <row r="101" spans="1:2" x14ac:dyDescent="0.3">
      <c r="A101" s="9">
        <v>9.5</v>
      </c>
      <c r="B101" s="9">
        <v>9.9</v>
      </c>
    </row>
    <row r="102" spans="1:2" x14ac:dyDescent="0.3">
      <c r="A102" s="9">
        <v>8.9</v>
      </c>
      <c r="B102" s="9">
        <v>9.3000000000000007</v>
      </c>
    </row>
    <row r="103" spans="1:2" x14ac:dyDescent="0.3">
      <c r="A103" s="9">
        <v>6.9</v>
      </c>
      <c r="B103" s="9">
        <v>10.8</v>
      </c>
    </row>
    <row r="104" spans="1:2" x14ac:dyDescent="0.3">
      <c r="A104" s="9">
        <v>14.9</v>
      </c>
      <c r="B104" s="9">
        <v>13.6</v>
      </c>
    </row>
    <row r="105" spans="1:2" x14ac:dyDescent="0.3">
      <c r="A105" s="9">
        <v>14.9</v>
      </c>
      <c r="B105" s="9">
        <v>13.9</v>
      </c>
    </row>
    <row r="106" spans="1:2" x14ac:dyDescent="0.3">
      <c r="A106" s="9">
        <v>12.6</v>
      </c>
      <c r="B106" s="9">
        <v>5.8</v>
      </c>
    </row>
    <row r="107" spans="1:2" x14ac:dyDescent="0.3">
      <c r="A107" s="9">
        <v>16.899999999999999</v>
      </c>
      <c r="B107" s="9">
        <v>14.9</v>
      </c>
    </row>
    <row r="108" spans="1:2" x14ac:dyDescent="0.3">
      <c r="A108" s="9">
        <v>19.899999999999999</v>
      </c>
      <c r="B108" s="9">
        <v>13.9</v>
      </c>
    </row>
    <row r="109" spans="1:2" x14ac:dyDescent="0.3">
      <c r="A109" s="9">
        <v>27.9</v>
      </c>
      <c r="B109" s="9">
        <v>14.5</v>
      </c>
    </row>
    <row r="110" spans="1:2" x14ac:dyDescent="0.3">
      <c r="A110" s="9">
        <v>31.9</v>
      </c>
      <c r="B110" s="9">
        <v>14.9</v>
      </c>
    </row>
    <row r="111" spans="1:2" x14ac:dyDescent="0.3">
      <c r="A111" s="9">
        <v>27.9</v>
      </c>
      <c r="B111" s="9">
        <v>15.9</v>
      </c>
    </row>
    <row r="112" spans="1:2" x14ac:dyDescent="0.3">
      <c r="A112" s="9">
        <v>28.5</v>
      </c>
      <c r="B112" s="9">
        <v>13.8</v>
      </c>
    </row>
    <row r="113" spans="1:2" x14ac:dyDescent="0.3">
      <c r="A113" s="9">
        <v>26.9</v>
      </c>
      <c r="B113" s="9">
        <v>15.8</v>
      </c>
    </row>
    <row r="114" spans="1:2" x14ac:dyDescent="0.3">
      <c r="A114" s="9">
        <v>26.9</v>
      </c>
      <c r="B114" s="9">
        <v>12.4</v>
      </c>
    </row>
    <row r="115" spans="1:2" x14ac:dyDescent="0.3">
      <c r="A115" s="9">
        <v>25.9</v>
      </c>
      <c r="B115" s="9">
        <v>14.9</v>
      </c>
    </row>
    <row r="116" spans="1:2" x14ac:dyDescent="0.3">
      <c r="A116" s="9">
        <v>25.9</v>
      </c>
      <c r="B116" s="9">
        <v>11.9</v>
      </c>
    </row>
    <row r="117" spans="1:2" x14ac:dyDescent="0.3">
      <c r="A117" s="9">
        <v>11</v>
      </c>
      <c r="B117" s="9">
        <v>17.899999999999999</v>
      </c>
    </row>
    <row r="118" spans="1:2" x14ac:dyDescent="0.3">
      <c r="A118" s="9">
        <v>24.9</v>
      </c>
      <c r="B118" s="9">
        <v>19.899999999999999</v>
      </c>
    </row>
    <row r="119" spans="1:2" x14ac:dyDescent="0.3">
      <c r="A119" s="9">
        <v>25.5</v>
      </c>
      <c r="B119" s="9">
        <v>19.899999999999999</v>
      </c>
    </row>
    <row r="120" spans="1:2" x14ac:dyDescent="0.3">
      <c r="A120" s="9">
        <v>23.4</v>
      </c>
      <c r="B120" s="9">
        <v>16.899999999999999</v>
      </c>
    </row>
    <row r="121" spans="1:2" x14ac:dyDescent="0.3">
      <c r="A121" s="9">
        <v>17.899999999999999</v>
      </c>
      <c r="B121" s="9">
        <v>21.9</v>
      </c>
    </row>
    <row r="122" spans="1:2" x14ac:dyDescent="0.3">
      <c r="A122" s="9">
        <v>20.8</v>
      </c>
      <c r="B122" s="9">
        <v>17.899999999999999</v>
      </c>
    </row>
    <row r="123" spans="1:2" x14ac:dyDescent="0.3">
      <c r="A123" s="9">
        <v>15.9</v>
      </c>
      <c r="B123" s="9">
        <v>13.9</v>
      </c>
    </row>
    <row r="124" spans="1:2" x14ac:dyDescent="0.3">
      <c r="A124" s="9">
        <v>23.9</v>
      </c>
      <c r="B124" s="9">
        <v>18.899999999999999</v>
      </c>
    </row>
    <row r="125" spans="1:2" x14ac:dyDescent="0.3">
      <c r="A125" s="9">
        <v>25.4</v>
      </c>
      <c r="B125" s="9">
        <v>12.9</v>
      </c>
    </row>
    <row r="126" spans="1:2" x14ac:dyDescent="0.3">
      <c r="A126" s="9">
        <v>25.9</v>
      </c>
      <c r="B126" s="9">
        <v>7.9</v>
      </c>
    </row>
    <row r="127" spans="1:2" x14ac:dyDescent="0.3">
      <c r="A127" s="9">
        <v>25</v>
      </c>
      <c r="B127" s="9">
        <v>11.9</v>
      </c>
    </row>
    <row r="128" spans="1:2" x14ac:dyDescent="0.3">
      <c r="A128" s="9">
        <v>23.9</v>
      </c>
      <c r="B128" s="9">
        <v>9</v>
      </c>
    </row>
    <row r="129" spans="1:2" x14ac:dyDescent="0.3">
      <c r="A129" s="9">
        <v>23.9</v>
      </c>
      <c r="B129" s="9">
        <v>14.9</v>
      </c>
    </row>
    <row r="130" spans="1:2" x14ac:dyDescent="0.3">
      <c r="A130" s="9">
        <v>27.8</v>
      </c>
      <c r="B130" s="9">
        <v>12.9</v>
      </c>
    </row>
    <row r="131" spans="1:2" x14ac:dyDescent="0.3">
      <c r="A131" s="9">
        <v>28.9</v>
      </c>
      <c r="B131" s="9">
        <v>15.4</v>
      </c>
    </row>
    <row r="132" spans="1:2" x14ac:dyDescent="0.3">
      <c r="A132" s="9">
        <v>28.9</v>
      </c>
      <c r="B132" s="9">
        <v>14.9</v>
      </c>
    </row>
    <row r="133" spans="1:2" x14ac:dyDescent="0.3">
      <c r="A133" s="9">
        <v>34.9</v>
      </c>
      <c r="B133" s="9">
        <v>14.9</v>
      </c>
    </row>
    <row r="134" spans="1:2" x14ac:dyDescent="0.3">
      <c r="A134" s="9">
        <v>32.9</v>
      </c>
      <c r="B134" s="9">
        <v>17.899999999999999</v>
      </c>
    </row>
    <row r="135" spans="1:2" x14ac:dyDescent="0.3">
      <c r="A135" s="9">
        <v>28.9</v>
      </c>
      <c r="B135" s="9">
        <v>11.5</v>
      </c>
    </row>
    <row r="136" spans="1:2" x14ac:dyDescent="0.3">
      <c r="A136" s="9">
        <v>32.299999999999997</v>
      </c>
      <c r="B136" s="9">
        <v>3.4</v>
      </c>
    </row>
    <row r="137" spans="1:2" x14ac:dyDescent="0.3">
      <c r="A137" s="9">
        <v>32.4</v>
      </c>
      <c r="B137" s="9">
        <v>19.899999999999999</v>
      </c>
    </row>
    <row r="138" spans="1:2" x14ac:dyDescent="0.3">
      <c r="A138" s="9">
        <v>29.9</v>
      </c>
      <c r="B138" s="9">
        <v>14.9</v>
      </c>
    </row>
    <row r="139" spans="1:2" x14ac:dyDescent="0.3">
      <c r="A139" s="9">
        <v>29.9</v>
      </c>
      <c r="B139" s="9">
        <v>14.8</v>
      </c>
    </row>
    <row r="140" spans="1:2" x14ac:dyDescent="0.3">
      <c r="A140" s="9">
        <v>31.9</v>
      </c>
      <c r="B140" s="9">
        <v>14.9</v>
      </c>
    </row>
    <row r="141" spans="1:2" x14ac:dyDescent="0.3">
      <c r="A141" s="9">
        <v>29.9</v>
      </c>
      <c r="B141" s="9">
        <v>20.9</v>
      </c>
    </row>
    <row r="142" spans="1:2" x14ac:dyDescent="0.3">
      <c r="A142" s="9">
        <v>34.5</v>
      </c>
      <c r="B142" s="9">
        <v>8.9</v>
      </c>
    </row>
    <row r="143" spans="1:2" x14ac:dyDescent="0.3">
      <c r="A143" s="9">
        <v>8.9</v>
      </c>
      <c r="B143" s="9">
        <v>17.899999999999999</v>
      </c>
    </row>
    <row r="144" spans="1:2" x14ac:dyDescent="0.3">
      <c r="A144" s="9">
        <v>20.9</v>
      </c>
      <c r="B144" s="9">
        <v>16.899999999999999</v>
      </c>
    </row>
    <row r="145" spans="1:2" x14ac:dyDescent="0.3">
      <c r="A145" s="9">
        <v>10.9</v>
      </c>
      <c r="B145" s="9">
        <v>9.9</v>
      </c>
    </row>
    <row r="146" spans="1:2" x14ac:dyDescent="0.3">
      <c r="A146" s="9">
        <v>13.9</v>
      </c>
      <c r="B146" s="9">
        <v>10.9</v>
      </c>
    </row>
    <row r="147" spans="1:2" x14ac:dyDescent="0.3">
      <c r="A147" s="9">
        <v>9.9</v>
      </c>
      <c r="B147" s="9">
        <v>10</v>
      </c>
    </row>
    <row r="148" spans="1:2" x14ac:dyDescent="0.3">
      <c r="A148" s="9">
        <v>12.9</v>
      </c>
      <c r="B148" s="9">
        <v>16.899999999999999</v>
      </c>
    </row>
    <row r="149" spans="1:2" x14ac:dyDescent="0.3">
      <c r="A149" s="9">
        <v>14.9</v>
      </c>
      <c r="B149" s="9">
        <v>12.9</v>
      </c>
    </row>
    <row r="150" spans="1:2" x14ac:dyDescent="0.3">
      <c r="A150" s="9">
        <v>14.6</v>
      </c>
      <c r="B150" s="9">
        <v>12.9</v>
      </c>
    </row>
    <row r="151" spans="1:2" x14ac:dyDescent="0.3">
      <c r="A151" s="9">
        <v>9.9</v>
      </c>
      <c r="B151" s="9">
        <v>15.9</v>
      </c>
    </row>
    <row r="152" spans="1:2" x14ac:dyDescent="0.3">
      <c r="A152" s="9">
        <v>8.9</v>
      </c>
      <c r="B152" s="9">
        <v>15.9</v>
      </c>
    </row>
    <row r="153" spans="1:2" x14ac:dyDescent="0.3">
      <c r="A153" s="9">
        <v>13.9</v>
      </c>
      <c r="B153" s="9">
        <v>14.9</v>
      </c>
    </row>
    <row r="154" spans="1:2" x14ac:dyDescent="0.3">
      <c r="A154" s="9">
        <v>24.9</v>
      </c>
      <c r="B154" s="9">
        <v>5.9</v>
      </c>
    </row>
    <row r="155" spans="1:2" x14ac:dyDescent="0.3">
      <c r="A155" s="9">
        <v>26.5</v>
      </c>
      <c r="B155" s="9">
        <v>10.9</v>
      </c>
    </row>
    <row r="156" spans="1:2" x14ac:dyDescent="0.3">
      <c r="A156" s="9">
        <v>26.4</v>
      </c>
      <c r="B156" s="9">
        <v>18.899999999999999</v>
      </c>
    </row>
    <row r="157" spans="1:2" x14ac:dyDescent="0.3">
      <c r="A157" s="9">
        <v>21.9</v>
      </c>
      <c r="B157" s="9">
        <v>6.8</v>
      </c>
    </row>
    <row r="158" spans="1:2" x14ac:dyDescent="0.3">
      <c r="A158" s="9">
        <v>27.4</v>
      </c>
      <c r="B158" s="9">
        <v>13.9</v>
      </c>
    </row>
    <row r="159" spans="1:2" x14ac:dyDescent="0.3">
      <c r="A159" s="9">
        <v>28.4</v>
      </c>
      <c r="B159" s="9">
        <v>22.9</v>
      </c>
    </row>
    <row r="160" spans="1:2" x14ac:dyDescent="0.3">
      <c r="A160" s="9">
        <v>28.6</v>
      </c>
      <c r="B160" s="9">
        <v>15.9</v>
      </c>
    </row>
    <row r="161" spans="1:2" x14ac:dyDescent="0.3">
      <c r="A161" s="9">
        <v>19.899999999999999</v>
      </c>
      <c r="B161" s="9">
        <v>10.8</v>
      </c>
    </row>
    <row r="162" spans="1:2" x14ac:dyDescent="0.3">
      <c r="A162" s="9">
        <v>28.9</v>
      </c>
      <c r="B162" s="9">
        <v>10.9</v>
      </c>
    </row>
    <row r="163" spans="1:2" x14ac:dyDescent="0.3">
      <c r="A163" s="9">
        <v>26.9</v>
      </c>
      <c r="B163" s="9">
        <v>10.9</v>
      </c>
    </row>
    <row r="164" spans="1:2" x14ac:dyDescent="0.3">
      <c r="A164" s="9">
        <v>17.899999999999999</v>
      </c>
      <c r="B164" s="9">
        <v>18.899999999999999</v>
      </c>
    </row>
    <row r="165" spans="1:2" x14ac:dyDescent="0.3">
      <c r="A165" s="9">
        <v>28.9</v>
      </c>
      <c r="B165" s="9">
        <v>13.9</v>
      </c>
    </row>
    <row r="166" spans="1:2" x14ac:dyDescent="0.3">
      <c r="A166" s="9">
        <v>30.5</v>
      </c>
      <c r="B166" s="9">
        <v>11.9</v>
      </c>
    </row>
    <row r="167" spans="1:2" x14ac:dyDescent="0.3">
      <c r="A167" s="9">
        <v>29.5</v>
      </c>
      <c r="B167" s="9">
        <v>28.9</v>
      </c>
    </row>
    <row r="168" spans="1:2" x14ac:dyDescent="0.3">
      <c r="A168" s="9">
        <v>33.9</v>
      </c>
      <c r="B168" s="9">
        <v>14.8</v>
      </c>
    </row>
    <row r="169" spans="1:2" x14ac:dyDescent="0.3">
      <c r="A169" s="9">
        <v>29.9</v>
      </c>
      <c r="B169" s="9">
        <v>12.9</v>
      </c>
    </row>
    <row r="170" spans="1:2" x14ac:dyDescent="0.3">
      <c r="A170" s="9">
        <v>36.9</v>
      </c>
      <c r="B170" s="9">
        <v>15.9</v>
      </c>
    </row>
    <row r="171" spans="1:2" x14ac:dyDescent="0.3">
      <c r="A171" s="9">
        <v>35.9</v>
      </c>
      <c r="B171" s="9">
        <v>12.9</v>
      </c>
    </row>
    <row r="172" spans="1:2" x14ac:dyDescent="0.3">
      <c r="A172" s="9">
        <v>14.9</v>
      </c>
      <c r="B172" s="9">
        <v>13.9</v>
      </c>
    </row>
    <row r="173" spans="1:2" x14ac:dyDescent="0.3">
      <c r="A173" s="9">
        <v>5.4</v>
      </c>
      <c r="B173" s="9">
        <v>9.9</v>
      </c>
    </row>
    <row r="174" spans="1:2" x14ac:dyDescent="0.3">
      <c r="A174" s="9">
        <v>23</v>
      </c>
      <c r="B174" s="9">
        <v>6.8</v>
      </c>
    </row>
    <row r="175" spans="1:2" x14ac:dyDescent="0.3">
      <c r="A175" s="9">
        <v>21.7</v>
      </c>
      <c r="B175" s="9">
        <v>10.4</v>
      </c>
    </row>
    <row r="176" spans="1:2" x14ac:dyDescent="0.3">
      <c r="A176" s="9">
        <v>16.899999999999999</v>
      </c>
      <c r="B176" s="9">
        <v>8.9</v>
      </c>
    </row>
    <row r="177" spans="1:2" x14ac:dyDescent="0.3">
      <c r="A177" s="9">
        <v>11.9</v>
      </c>
      <c r="B177" s="9">
        <v>9.8000000000000007</v>
      </c>
    </row>
    <row r="178" spans="1:2" x14ac:dyDescent="0.3">
      <c r="A178" s="9">
        <v>14.6</v>
      </c>
      <c r="B178" s="9">
        <v>7.9</v>
      </c>
    </row>
    <row r="179" spans="1:2" x14ac:dyDescent="0.3">
      <c r="A179" s="9">
        <v>14.9</v>
      </c>
      <c r="B179" s="9">
        <v>9.6</v>
      </c>
    </row>
    <row r="180" spans="1:2" x14ac:dyDescent="0.3">
      <c r="A180" s="9">
        <v>12.9</v>
      </c>
      <c r="B180" s="9">
        <v>6.9</v>
      </c>
    </row>
    <row r="181" spans="1:2" x14ac:dyDescent="0.3">
      <c r="A181" s="9">
        <v>13.9</v>
      </c>
      <c r="B181" s="9">
        <v>4.9000000000000004</v>
      </c>
    </row>
    <row r="182" spans="1:2" x14ac:dyDescent="0.3">
      <c r="A182" s="9">
        <v>16.100000000000001</v>
      </c>
      <c r="B182" s="9">
        <v>6</v>
      </c>
    </row>
    <row r="183" spans="1:2" x14ac:dyDescent="0.3">
      <c r="A183" s="9">
        <v>13.9</v>
      </c>
      <c r="B183" s="9">
        <v>33.9</v>
      </c>
    </row>
    <row r="184" spans="1:2" x14ac:dyDescent="0.3">
      <c r="A184" s="9">
        <v>12.8</v>
      </c>
      <c r="B184" s="9">
        <v>29.9</v>
      </c>
    </row>
    <row r="185" spans="1:2" x14ac:dyDescent="0.3">
      <c r="A185" s="9">
        <v>13.9</v>
      </c>
      <c r="B185" s="9">
        <v>14.3</v>
      </c>
    </row>
    <row r="186" spans="1:2" x14ac:dyDescent="0.3">
      <c r="A186" s="9">
        <v>9</v>
      </c>
      <c r="B186" s="9">
        <v>12.6</v>
      </c>
    </row>
    <row r="187" spans="1:2" x14ac:dyDescent="0.3">
      <c r="A187" s="9">
        <v>13.9</v>
      </c>
      <c r="B187" s="9">
        <v>13.8</v>
      </c>
    </row>
    <row r="188" spans="1:2" x14ac:dyDescent="0.3">
      <c r="A188" s="9">
        <v>13.9</v>
      </c>
      <c r="B188" s="9">
        <v>16.899999999999999</v>
      </c>
    </row>
    <row r="189" spans="1:2" x14ac:dyDescent="0.3">
      <c r="A189" s="9">
        <v>14</v>
      </c>
      <c r="B189" s="9">
        <v>16</v>
      </c>
    </row>
    <row r="190" spans="1:2" x14ac:dyDescent="0.3">
      <c r="A190" s="9">
        <v>12.9</v>
      </c>
      <c r="B190" s="9">
        <v>18.899999999999999</v>
      </c>
    </row>
    <row r="191" spans="1:2" x14ac:dyDescent="0.3">
      <c r="A191" s="9">
        <v>15.9</v>
      </c>
      <c r="B191" s="9">
        <v>20.399999999999999</v>
      </c>
    </row>
    <row r="192" spans="1:2" x14ac:dyDescent="0.3">
      <c r="A192" s="9">
        <v>14.9</v>
      </c>
      <c r="B192" s="9">
        <v>25.9</v>
      </c>
    </row>
    <row r="193" spans="1:2" x14ac:dyDescent="0.3">
      <c r="A193" s="9">
        <v>13.9</v>
      </c>
      <c r="B193" s="9">
        <v>21.9</v>
      </c>
    </row>
    <row r="194" spans="1:2" x14ac:dyDescent="0.3">
      <c r="A194" s="9">
        <v>12.9</v>
      </c>
      <c r="B194" s="9">
        <v>40.9</v>
      </c>
    </row>
    <row r="195" spans="1:2" x14ac:dyDescent="0.3">
      <c r="A195" s="9">
        <v>10.9</v>
      </c>
      <c r="B195" s="9">
        <v>33.9</v>
      </c>
    </row>
    <row r="196" spans="1:2" x14ac:dyDescent="0.3">
      <c r="A196" s="9">
        <v>13.9</v>
      </c>
      <c r="B196" s="9">
        <v>21.9</v>
      </c>
    </row>
    <row r="197" spans="1:2" x14ac:dyDescent="0.3">
      <c r="A197" s="9">
        <v>12.9</v>
      </c>
      <c r="B197" s="9">
        <v>19.899999999999999</v>
      </c>
    </row>
    <row r="198" spans="1:2" x14ac:dyDescent="0.3">
      <c r="A198" s="9">
        <v>15.9</v>
      </c>
      <c r="B198" s="9">
        <v>22.9</v>
      </c>
    </row>
    <row r="199" spans="1:2" x14ac:dyDescent="0.3">
      <c r="A199" s="9">
        <v>11.9</v>
      </c>
      <c r="B199" s="9">
        <v>24.9</v>
      </c>
    </row>
    <row r="200" spans="1:2" x14ac:dyDescent="0.3">
      <c r="A200" s="9">
        <v>14.9</v>
      </c>
      <c r="B200" s="9">
        <v>17.8</v>
      </c>
    </row>
    <row r="201" spans="1:2" x14ac:dyDescent="0.3">
      <c r="A201" s="9">
        <v>16.899999999999999</v>
      </c>
      <c r="B201" s="9">
        <v>16.8</v>
      </c>
    </row>
    <row r="202" spans="1:2" x14ac:dyDescent="0.3">
      <c r="A202" s="9">
        <v>16.899999999999999</v>
      </c>
      <c r="B202" s="9">
        <v>15.7</v>
      </c>
    </row>
    <row r="203" spans="1:2" x14ac:dyDescent="0.3">
      <c r="A203" s="9">
        <v>10.9</v>
      </c>
      <c r="B203" s="9">
        <v>12.9</v>
      </c>
    </row>
    <row r="204" spans="1:2" x14ac:dyDescent="0.3">
      <c r="A204" s="9">
        <v>18.5</v>
      </c>
      <c r="B204" s="9">
        <v>11.9</v>
      </c>
    </row>
    <row r="205" spans="1:2" x14ac:dyDescent="0.3">
      <c r="A205" s="9">
        <v>13.9</v>
      </c>
      <c r="B205" s="9">
        <v>15.4</v>
      </c>
    </row>
    <row r="206" spans="1:2" x14ac:dyDescent="0.3">
      <c r="A206" s="9">
        <v>11.9</v>
      </c>
      <c r="B206" s="9">
        <v>14.9</v>
      </c>
    </row>
    <row r="207" spans="1:2" x14ac:dyDescent="0.3">
      <c r="A207" s="9">
        <v>10.9</v>
      </c>
      <c r="B207" s="9">
        <v>15.4</v>
      </c>
    </row>
    <row r="208" spans="1:2" x14ac:dyDescent="0.3">
      <c r="A208" s="9">
        <v>12.8</v>
      </c>
      <c r="B208" s="9">
        <v>14.8</v>
      </c>
    </row>
    <row r="209" spans="1:2" x14ac:dyDescent="0.3">
      <c r="A209" s="9">
        <v>12.9</v>
      </c>
      <c r="B209" s="9">
        <v>16.899999999999999</v>
      </c>
    </row>
    <row r="210" spans="1:2" x14ac:dyDescent="0.3">
      <c r="A210" s="9">
        <v>14.5</v>
      </c>
      <c r="B210" s="9">
        <v>15.9</v>
      </c>
    </row>
    <row r="211" spans="1:2" x14ac:dyDescent="0.3">
      <c r="A211" s="9">
        <v>8.9</v>
      </c>
      <c r="B211" s="9">
        <v>9.9</v>
      </c>
    </row>
    <row r="212" spans="1:2" x14ac:dyDescent="0.3">
      <c r="A212" s="9">
        <v>13.9</v>
      </c>
      <c r="B212" s="9">
        <v>15.8</v>
      </c>
    </row>
    <row r="213" spans="1:2" x14ac:dyDescent="0.3">
      <c r="A213" s="9">
        <v>13.9</v>
      </c>
      <c r="B213" s="9">
        <v>8.9</v>
      </c>
    </row>
    <row r="214" spans="1:2" x14ac:dyDescent="0.3">
      <c r="A214" s="9">
        <v>15.9</v>
      </c>
      <c r="B214" s="9">
        <v>11.8</v>
      </c>
    </row>
    <row r="215" spans="1:2" x14ac:dyDescent="0.3">
      <c r="A215" s="9">
        <v>25.9</v>
      </c>
      <c r="B215" s="9">
        <v>11.9</v>
      </c>
    </row>
    <row r="216" spans="1:2" x14ac:dyDescent="0.3">
      <c r="A216" s="9">
        <v>20.9</v>
      </c>
      <c r="B216" s="9">
        <v>12.9</v>
      </c>
    </row>
    <row r="217" spans="1:2" x14ac:dyDescent="0.3">
      <c r="A217" s="9">
        <v>32.9</v>
      </c>
      <c r="B217" s="9">
        <v>13.6</v>
      </c>
    </row>
    <row r="218" spans="1:2" x14ac:dyDescent="0.3">
      <c r="A218" s="9">
        <v>30.9</v>
      </c>
      <c r="B218" s="9">
        <v>15.9</v>
      </c>
    </row>
    <row r="219" spans="1:2" x14ac:dyDescent="0.3">
      <c r="A219" s="9">
        <v>30.9</v>
      </c>
      <c r="B219" s="9">
        <v>14.9</v>
      </c>
    </row>
    <row r="220" spans="1:2" x14ac:dyDescent="0.3">
      <c r="A220" s="9">
        <v>14.9</v>
      </c>
      <c r="B220" s="9">
        <v>16.899999999999999</v>
      </c>
    </row>
    <row r="221" spans="1:2" x14ac:dyDescent="0.3">
      <c r="A221" s="9">
        <v>25.9</v>
      </c>
      <c r="B221" s="9">
        <v>16.899999999999999</v>
      </c>
    </row>
    <row r="222" spans="1:2" x14ac:dyDescent="0.3">
      <c r="A222" s="9">
        <v>26.9</v>
      </c>
      <c r="B222" s="9">
        <v>12.9</v>
      </c>
    </row>
    <row r="223" spans="1:2" x14ac:dyDescent="0.3">
      <c r="A223" s="9">
        <v>25.4</v>
      </c>
      <c r="B223" s="9">
        <v>13.4</v>
      </c>
    </row>
    <row r="224" spans="1:2" x14ac:dyDescent="0.3">
      <c r="A224" s="9">
        <v>23.9</v>
      </c>
      <c r="B224" s="9">
        <v>15.9</v>
      </c>
    </row>
    <row r="225" spans="1:2" x14ac:dyDescent="0.3">
      <c r="A225" s="9">
        <v>25.9</v>
      </c>
      <c r="B225" s="9">
        <v>14.9</v>
      </c>
    </row>
    <row r="226" spans="1:2" x14ac:dyDescent="0.3">
      <c r="A226" s="9">
        <v>25.9</v>
      </c>
      <c r="B226" s="9">
        <v>19</v>
      </c>
    </row>
    <row r="227" spans="1:2" x14ac:dyDescent="0.3">
      <c r="A227" s="9">
        <v>26.4</v>
      </c>
      <c r="B227" s="9">
        <v>14.9</v>
      </c>
    </row>
    <row r="228" spans="1:2" x14ac:dyDescent="0.3">
      <c r="A228" s="9">
        <v>25.4</v>
      </c>
      <c r="B228" s="9">
        <v>12.9</v>
      </c>
    </row>
    <row r="229" spans="1:2" x14ac:dyDescent="0.3">
      <c r="A229" s="9">
        <v>25.9</v>
      </c>
      <c r="B229" s="9">
        <v>12.9</v>
      </c>
    </row>
    <row r="230" spans="1:2" x14ac:dyDescent="0.3">
      <c r="A230" s="9">
        <v>28.4</v>
      </c>
      <c r="B230" s="9">
        <v>17.8</v>
      </c>
    </row>
    <row r="231" spans="1:2" x14ac:dyDescent="0.3">
      <c r="A231" s="9">
        <v>26.9</v>
      </c>
      <c r="B231" s="9">
        <v>6.9</v>
      </c>
    </row>
    <row r="232" spans="1:2" x14ac:dyDescent="0.3">
      <c r="A232" s="9">
        <v>20.8</v>
      </c>
      <c r="B232" s="9">
        <v>9.9</v>
      </c>
    </row>
    <row r="233" spans="1:2" x14ac:dyDescent="0.3">
      <c r="A233" s="9">
        <v>17.899999999999999</v>
      </c>
      <c r="B233" s="9">
        <v>9.9</v>
      </c>
    </row>
    <row r="234" spans="1:2" x14ac:dyDescent="0.3">
      <c r="A234" s="9">
        <v>21.9</v>
      </c>
      <c r="B234" s="9">
        <v>18.899999999999999</v>
      </c>
    </row>
    <row r="235" spans="1:2" x14ac:dyDescent="0.3">
      <c r="A235" s="9">
        <v>23.4</v>
      </c>
      <c r="B235" s="9">
        <v>11.9</v>
      </c>
    </row>
    <row r="236" spans="1:2" x14ac:dyDescent="0.3">
      <c r="A236" s="9">
        <v>27.9</v>
      </c>
      <c r="B236" s="9">
        <v>16.899999999999999</v>
      </c>
    </row>
    <row r="237" spans="1:2" x14ac:dyDescent="0.3">
      <c r="A237" s="9">
        <v>30.5</v>
      </c>
      <c r="B237" s="9">
        <v>11.9</v>
      </c>
    </row>
    <row r="238" spans="1:2" x14ac:dyDescent="0.3">
      <c r="A238" s="9">
        <v>38.5</v>
      </c>
      <c r="B238" s="9">
        <v>14.4</v>
      </c>
    </row>
    <row r="239" spans="1:2" x14ac:dyDescent="0.3">
      <c r="A239" s="9">
        <v>50.9</v>
      </c>
      <c r="B239" s="9">
        <v>16.899999999999999</v>
      </c>
    </row>
    <row r="240" spans="1:2" x14ac:dyDescent="0.3">
      <c r="A240" s="9">
        <v>49.9</v>
      </c>
      <c r="B240" s="9">
        <v>14.7</v>
      </c>
    </row>
    <row r="241" spans="1:2" x14ac:dyDescent="0.3">
      <c r="A241" s="9">
        <v>51.9</v>
      </c>
      <c r="B241" s="9">
        <v>13.9</v>
      </c>
    </row>
    <row r="242" spans="1:2" x14ac:dyDescent="0.3">
      <c r="A242" s="9">
        <v>22.9</v>
      </c>
      <c r="B242" s="9">
        <v>12.9</v>
      </c>
    </row>
    <row r="243" spans="1:2" x14ac:dyDescent="0.3">
      <c r="A243" s="9">
        <v>26.9</v>
      </c>
      <c r="B243" s="9">
        <v>5.4</v>
      </c>
    </row>
    <row r="244" spans="1:2" x14ac:dyDescent="0.3">
      <c r="A244" s="9">
        <v>41.9</v>
      </c>
      <c r="B244" s="9">
        <v>14.5</v>
      </c>
    </row>
    <row r="245" spans="1:2" x14ac:dyDescent="0.3">
      <c r="A245" s="9">
        <v>41.5</v>
      </c>
      <c r="B245" s="9">
        <v>13.9</v>
      </c>
    </row>
    <row r="246" spans="1:2" x14ac:dyDescent="0.3">
      <c r="A246" s="9">
        <v>41.5</v>
      </c>
      <c r="B246" s="9">
        <v>14.9</v>
      </c>
    </row>
    <row r="247" spans="1:2" x14ac:dyDescent="0.3">
      <c r="A247" s="9">
        <v>41.5</v>
      </c>
      <c r="B247" s="9">
        <v>17.899999999999999</v>
      </c>
    </row>
    <row r="248" spans="1:2" x14ac:dyDescent="0.3">
      <c r="A248" s="9">
        <v>35.9</v>
      </c>
      <c r="B248" s="9">
        <v>14.9</v>
      </c>
    </row>
    <row r="249" spans="1:2" x14ac:dyDescent="0.3">
      <c r="A249" s="9">
        <v>37.9</v>
      </c>
      <c r="B249" s="9">
        <v>24.9</v>
      </c>
    </row>
    <row r="250" spans="1:2" x14ac:dyDescent="0.3">
      <c r="A250" s="9">
        <v>35.9</v>
      </c>
      <c r="B250" s="9">
        <v>21.9</v>
      </c>
    </row>
    <row r="251" spans="1:2" x14ac:dyDescent="0.3">
      <c r="A251" s="9">
        <v>37.9</v>
      </c>
      <c r="B251" s="9">
        <v>6</v>
      </c>
    </row>
    <row r="252" spans="1:2" x14ac:dyDescent="0.3">
      <c r="A252" s="9">
        <v>38.5</v>
      </c>
      <c r="B252" s="9">
        <v>11.9</v>
      </c>
    </row>
    <row r="253" spans="1:2" x14ac:dyDescent="0.3">
      <c r="A253" s="9">
        <v>36.9</v>
      </c>
      <c r="B253" s="9">
        <v>19.899999999999999</v>
      </c>
    </row>
    <row r="254" spans="1:2" x14ac:dyDescent="0.3">
      <c r="A254" s="9">
        <v>36.9</v>
      </c>
      <c r="B254" s="9">
        <v>27.9</v>
      </c>
    </row>
    <row r="255" spans="1:2" x14ac:dyDescent="0.3">
      <c r="A255" s="9">
        <v>37.9</v>
      </c>
      <c r="B255" s="9">
        <v>13.9</v>
      </c>
    </row>
    <row r="256" spans="1:2" x14ac:dyDescent="0.3">
      <c r="A256" s="9">
        <v>25.9</v>
      </c>
      <c r="B256" s="9">
        <v>6.9</v>
      </c>
    </row>
    <row r="257" spans="1:2" x14ac:dyDescent="0.3">
      <c r="A257" s="9">
        <v>41.9</v>
      </c>
      <c r="B257" s="9">
        <v>15.9</v>
      </c>
    </row>
    <row r="258" spans="1:2" x14ac:dyDescent="0.3">
      <c r="A258" s="9">
        <v>46.9</v>
      </c>
      <c r="B258" s="9">
        <v>12.9</v>
      </c>
    </row>
    <row r="259" spans="1:2" x14ac:dyDescent="0.3">
      <c r="A259" s="9">
        <v>46.9</v>
      </c>
      <c r="B259" s="9">
        <v>17.899999999999999</v>
      </c>
    </row>
    <row r="260" spans="1:2" x14ac:dyDescent="0.3">
      <c r="A260" s="9">
        <v>46.9</v>
      </c>
      <c r="B260" s="9">
        <v>9.9</v>
      </c>
    </row>
    <row r="261" spans="1:2" x14ac:dyDescent="0.3">
      <c r="A261" s="9">
        <v>46.9</v>
      </c>
      <c r="B261" s="9">
        <v>13.9</v>
      </c>
    </row>
    <row r="262" spans="1:2" x14ac:dyDescent="0.3">
      <c r="A262" s="9">
        <v>69.8</v>
      </c>
      <c r="B262" s="9">
        <v>8</v>
      </c>
    </row>
    <row r="263" spans="1:2" x14ac:dyDescent="0.3">
      <c r="A263" s="9">
        <v>67.900000000000006</v>
      </c>
      <c r="B263" s="9">
        <v>6.8</v>
      </c>
    </row>
    <row r="264" spans="1:2" x14ac:dyDescent="0.3">
      <c r="A264" s="9">
        <v>53.9</v>
      </c>
      <c r="B264" s="9">
        <v>19.899999999999999</v>
      </c>
    </row>
    <row r="265" spans="1:2" x14ac:dyDescent="0.3">
      <c r="A265" s="9">
        <v>34.9</v>
      </c>
    </row>
    <row r="266" spans="1:2" x14ac:dyDescent="0.3">
      <c r="A266" s="9">
        <v>36.9</v>
      </c>
    </row>
    <row r="267" spans="1:2" x14ac:dyDescent="0.3">
      <c r="A267" s="9">
        <v>37.9</v>
      </c>
    </row>
    <row r="268" spans="1:2" x14ac:dyDescent="0.3">
      <c r="A268" s="9">
        <v>35.9</v>
      </c>
    </row>
    <row r="269" spans="1:2" x14ac:dyDescent="0.3">
      <c r="A269" s="9">
        <v>38.9</v>
      </c>
    </row>
    <row r="270" spans="1:2" x14ac:dyDescent="0.3">
      <c r="A270" s="9">
        <v>38.9</v>
      </c>
    </row>
    <row r="271" spans="1:2" x14ac:dyDescent="0.3">
      <c r="A271" s="9">
        <v>38.9</v>
      </c>
    </row>
    <row r="272" spans="1:2" x14ac:dyDescent="0.3">
      <c r="A272" s="9">
        <v>36.9</v>
      </c>
    </row>
    <row r="273" spans="1:1" x14ac:dyDescent="0.3">
      <c r="A273" s="9">
        <v>26.8</v>
      </c>
    </row>
    <row r="274" spans="1:1" x14ac:dyDescent="0.3">
      <c r="A274" s="9">
        <v>34.9</v>
      </c>
    </row>
    <row r="275" spans="1:1" x14ac:dyDescent="0.3">
      <c r="A275" s="9">
        <v>44.9</v>
      </c>
    </row>
    <row r="276" spans="1:1" x14ac:dyDescent="0.3">
      <c r="A276" s="9">
        <v>36.9</v>
      </c>
    </row>
    <row r="277" spans="1:1" x14ac:dyDescent="0.3">
      <c r="A277" s="9">
        <v>41.9</v>
      </c>
    </row>
    <row r="278" spans="1:1" x14ac:dyDescent="0.3">
      <c r="A278" s="9">
        <v>55.9</v>
      </c>
    </row>
    <row r="279" spans="1:1" x14ac:dyDescent="0.3">
      <c r="A279" s="9">
        <v>63.9</v>
      </c>
    </row>
    <row r="280" spans="1:1" x14ac:dyDescent="0.3">
      <c r="A280" s="9">
        <v>64.900000000000006</v>
      </c>
    </row>
    <row r="281" spans="1:1" x14ac:dyDescent="0.3">
      <c r="A281" s="9">
        <v>49.9</v>
      </c>
    </row>
    <row r="282" spans="1:1" x14ac:dyDescent="0.3">
      <c r="A282" s="9">
        <v>49.9</v>
      </c>
    </row>
    <row r="283" spans="1:1" x14ac:dyDescent="0.3">
      <c r="A283" s="9">
        <v>65.900000000000006</v>
      </c>
    </row>
    <row r="284" spans="1:1" x14ac:dyDescent="0.3">
      <c r="A284" s="9">
        <v>55.9</v>
      </c>
    </row>
    <row r="285" spans="1:1" x14ac:dyDescent="0.3">
      <c r="A285" s="9">
        <v>61.9</v>
      </c>
    </row>
    <row r="286" spans="1:1" x14ac:dyDescent="0.3">
      <c r="A286" s="9">
        <v>39</v>
      </c>
    </row>
    <row r="287" spans="1:1" x14ac:dyDescent="0.3">
      <c r="A287" s="9">
        <v>19.899999999999999</v>
      </c>
    </row>
    <row r="288" spans="1:1" x14ac:dyDescent="0.3">
      <c r="A288" s="9">
        <v>16.2</v>
      </c>
    </row>
    <row r="289" spans="1:1" x14ac:dyDescent="0.3">
      <c r="A289" s="9">
        <v>13.8</v>
      </c>
    </row>
    <row r="290" spans="1:1" x14ac:dyDescent="0.3">
      <c r="A290" s="9">
        <v>14.9</v>
      </c>
    </row>
    <row r="291" spans="1:1" x14ac:dyDescent="0.3">
      <c r="A291" s="9">
        <v>14</v>
      </c>
    </row>
    <row r="292" spans="1:1" x14ac:dyDescent="0.3">
      <c r="A292" s="9">
        <v>15.9</v>
      </c>
    </row>
    <row r="293" spans="1:1" x14ac:dyDescent="0.3">
      <c r="A293" s="9">
        <v>13.4</v>
      </c>
    </row>
    <row r="294" spans="1:1" x14ac:dyDescent="0.3">
      <c r="A294" s="9">
        <v>13.9</v>
      </c>
    </row>
    <row r="295" spans="1:1" x14ac:dyDescent="0.3">
      <c r="A295" s="9">
        <v>13.8</v>
      </c>
    </row>
    <row r="296" spans="1:1" x14ac:dyDescent="0.3">
      <c r="A296" s="9">
        <v>9.9</v>
      </c>
    </row>
    <row r="297" spans="1:1" x14ac:dyDescent="0.3">
      <c r="A297" s="9">
        <v>9.9</v>
      </c>
    </row>
    <row r="298" spans="1:1" x14ac:dyDescent="0.3">
      <c r="A298" s="9">
        <v>9.8000000000000007</v>
      </c>
    </row>
    <row r="299" spans="1:1" x14ac:dyDescent="0.3">
      <c r="A299" s="9">
        <v>9.6999999999999993</v>
      </c>
    </row>
    <row r="300" spans="1:1" x14ac:dyDescent="0.3">
      <c r="A300" s="9">
        <v>10.9</v>
      </c>
    </row>
    <row r="301" spans="1:1" x14ac:dyDescent="0.3">
      <c r="A301" s="9">
        <v>16.8</v>
      </c>
    </row>
    <row r="302" spans="1:1" x14ac:dyDescent="0.3">
      <c r="A302" s="9">
        <v>25.4</v>
      </c>
    </row>
    <row r="303" spans="1:1" x14ac:dyDescent="0.3">
      <c r="A303" s="9">
        <v>11.5</v>
      </c>
    </row>
    <row r="304" spans="1:1" x14ac:dyDescent="0.3">
      <c r="A304" s="9">
        <v>15.8</v>
      </c>
    </row>
    <row r="305" spans="1:1" x14ac:dyDescent="0.3">
      <c r="A305" s="9">
        <v>13.9</v>
      </c>
    </row>
    <row r="306" spans="1:1" x14ac:dyDescent="0.3">
      <c r="A306" s="9">
        <v>17.899999999999999</v>
      </c>
    </row>
    <row r="307" spans="1:1" x14ac:dyDescent="0.3">
      <c r="A307" s="9">
        <v>9</v>
      </c>
    </row>
    <row r="308" spans="1:1" x14ac:dyDescent="0.3">
      <c r="A308" s="9">
        <v>11</v>
      </c>
    </row>
    <row r="309" spans="1:1" x14ac:dyDescent="0.3">
      <c r="A309" s="9">
        <v>9</v>
      </c>
    </row>
    <row r="310" spans="1:1" x14ac:dyDescent="0.3">
      <c r="A310" s="9">
        <v>14.8</v>
      </c>
    </row>
    <row r="311" spans="1:1" x14ac:dyDescent="0.3">
      <c r="A311" s="9">
        <v>14</v>
      </c>
    </row>
    <row r="312" spans="1:1" x14ac:dyDescent="0.3">
      <c r="A312" s="9">
        <v>11.9</v>
      </c>
    </row>
    <row r="313" spans="1:1" x14ac:dyDescent="0.3">
      <c r="A313" s="9">
        <v>11.9</v>
      </c>
    </row>
    <row r="314" spans="1:1" x14ac:dyDescent="0.3">
      <c r="A314" s="9">
        <v>8.9</v>
      </c>
    </row>
    <row r="315" spans="1:1" x14ac:dyDescent="0.3">
      <c r="A315" s="9">
        <v>15.9</v>
      </c>
    </row>
    <row r="316" spans="1:1" x14ac:dyDescent="0.3">
      <c r="A316" s="9">
        <v>14.5</v>
      </c>
    </row>
    <row r="317" spans="1:1" x14ac:dyDescent="0.3">
      <c r="A317" s="9">
        <v>17.899999999999999</v>
      </c>
    </row>
    <row r="318" spans="1:1" x14ac:dyDescent="0.3">
      <c r="A318" s="9">
        <v>17</v>
      </c>
    </row>
    <row r="319" spans="1:1" x14ac:dyDescent="0.3">
      <c r="A319" s="9">
        <v>15</v>
      </c>
    </row>
    <row r="320" spans="1:1" x14ac:dyDescent="0.3">
      <c r="A320" s="9">
        <v>13.9</v>
      </c>
    </row>
    <row r="321" spans="1:1" x14ac:dyDescent="0.3">
      <c r="A321" s="9">
        <v>17.899999999999999</v>
      </c>
    </row>
    <row r="322" spans="1:1" x14ac:dyDescent="0.3">
      <c r="A322" s="9">
        <v>19</v>
      </c>
    </row>
    <row r="323" spans="1:1" x14ac:dyDescent="0.3">
      <c r="A323" s="9">
        <v>18.899999999999999</v>
      </c>
    </row>
    <row r="324" spans="1:1" x14ac:dyDescent="0.3">
      <c r="A324" s="9">
        <v>18.899999999999999</v>
      </c>
    </row>
    <row r="325" spans="1:1" x14ac:dyDescent="0.3">
      <c r="A325" s="9">
        <v>19</v>
      </c>
    </row>
    <row r="326" spans="1:1" x14ac:dyDescent="0.3">
      <c r="A326" s="9">
        <v>19.899999999999999</v>
      </c>
    </row>
    <row r="327" spans="1:1" x14ac:dyDescent="0.3">
      <c r="A327" s="9">
        <v>19.899999999999999</v>
      </c>
    </row>
    <row r="328" spans="1:1" x14ac:dyDescent="0.3">
      <c r="A328" s="9">
        <v>20</v>
      </c>
    </row>
    <row r="329" spans="1:1" x14ac:dyDescent="0.3">
      <c r="A329" s="9">
        <v>8.6999999999999993</v>
      </c>
    </row>
    <row r="330" spans="1:1" x14ac:dyDescent="0.3">
      <c r="A330" s="9">
        <v>20.9</v>
      </c>
    </row>
    <row r="331" spans="1:1" x14ac:dyDescent="0.3">
      <c r="A331" s="9">
        <v>16</v>
      </c>
    </row>
    <row r="332" spans="1:1" x14ac:dyDescent="0.3">
      <c r="A332" s="9">
        <v>17.899999999999999</v>
      </c>
    </row>
    <row r="333" spans="1:1" x14ac:dyDescent="0.3">
      <c r="A333" s="9">
        <v>6.9</v>
      </c>
    </row>
    <row r="334" spans="1:1" x14ac:dyDescent="0.3">
      <c r="A334" s="9">
        <v>10.5</v>
      </c>
    </row>
    <row r="335" spans="1:1" x14ac:dyDescent="0.3">
      <c r="A335" s="9">
        <v>11.3</v>
      </c>
    </row>
    <row r="336" spans="1:1" x14ac:dyDescent="0.3">
      <c r="A336" s="9">
        <v>18</v>
      </c>
    </row>
    <row r="337" spans="1:1" x14ac:dyDescent="0.3">
      <c r="A337" s="9">
        <v>17</v>
      </c>
    </row>
    <row r="338" spans="1:1" x14ac:dyDescent="0.3">
      <c r="A338" s="9">
        <v>22.9</v>
      </c>
    </row>
    <row r="339" spans="1:1" x14ac:dyDescent="0.3">
      <c r="A339" s="9">
        <v>18.5</v>
      </c>
    </row>
    <row r="340" spans="1:1" x14ac:dyDescent="0.3">
      <c r="A340" s="9">
        <v>21</v>
      </c>
    </row>
    <row r="341" spans="1:1" x14ac:dyDescent="0.3">
      <c r="A341" s="9">
        <v>21.4</v>
      </c>
    </row>
    <row r="342" spans="1:1" x14ac:dyDescent="0.3">
      <c r="A342" s="9">
        <v>19</v>
      </c>
    </row>
    <row r="343" spans="1:1" x14ac:dyDescent="0.3">
      <c r="A343" s="9">
        <v>15.5</v>
      </c>
    </row>
    <row r="344" spans="1:1" x14ac:dyDescent="0.3">
      <c r="A344" s="9">
        <v>18.899999999999999</v>
      </c>
    </row>
    <row r="345" spans="1:1" x14ac:dyDescent="0.3">
      <c r="A345" s="9">
        <v>18</v>
      </c>
    </row>
    <row r="346" spans="1:1" x14ac:dyDescent="0.3">
      <c r="A346" s="9">
        <v>11.4</v>
      </c>
    </row>
    <row r="347" spans="1:1" x14ac:dyDescent="0.3">
      <c r="A347" s="9">
        <v>20</v>
      </c>
    </row>
    <row r="348" spans="1:1" x14ac:dyDescent="0.3">
      <c r="A348" s="9">
        <v>27.9</v>
      </c>
    </row>
    <row r="349" spans="1:1" x14ac:dyDescent="0.3">
      <c r="A349" s="9">
        <v>20</v>
      </c>
    </row>
    <row r="350" spans="1:1" x14ac:dyDescent="0.3">
      <c r="A350" s="9">
        <v>7.9</v>
      </c>
    </row>
    <row r="351" spans="1:1" x14ac:dyDescent="0.3">
      <c r="A351" s="9">
        <v>10</v>
      </c>
    </row>
    <row r="352" spans="1:1" x14ac:dyDescent="0.3">
      <c r="A352" s="9">
        <v>12</v>
      </c>
    </row>
    <row r="353" spans="1:1" x14ac:dyDescent="0.3">
      <c r="A353" s="9">
        <v>16.899999999999999</v>
      </c>
    </row>
    <row r="354" spans="1:1" x14ac:dyDescent="0.3">
      <c r="A354" s="9">
        <v>11.4</v>
      </c>
    </row>
    <row r="355" spans="1:1" x14ac:dyDescent="0.3">
      <c r="A355" s="9">
        <v>17.899999999999999</v>
      </c>
    </row>
    <row r="356" spans="1:1" x14ac:dyDescent="0.3">
      <c r="A356" s="9">
        <v>15</v>
      </c>
    </row>
    <row r="357" spans="1:1" x14ac:dyDescent="0.3">
      <c r="A357" s="9">
        <v>17</v>
      </c>
    </row>
    <row r="358" spans="1:1" x14ac:dyDescent="0.3">
      <c r="A358" s="9">
        <v>14.9</v>
      </c>
    </row>
    <row r="359" spans="1:1" x14ac:dyDescent="0.3">
      <c r="A359" s="9">
        <v>5.7</v>
      </c>
    </row>
    <row r="360" spans="1:1" x14ac:dyDescent="0.3">
      <c r="A360" s="9">
        <v>8</v>
      </c>
    </row>
    <row r="361" spans="1:1" x14ac:dyDescent="0.3">
      <c r="A361" s="9">
        <v>10</v>
      </c>
    </row>
    <row r="362" spans="1:1" x14ac:dyDescent="0.3">
      <c r="A362" s="9">
        <v>16.5</v>
      </c>
    </row>
    <row r="363" spans="1:1" x14ac:dyDescent="0.3">
      <c r="A363" s="9">
        <v>13</v>
      </c>
    </row>
    <row r="364" spans="1:1" x14ac:dyDescent="0.3">
      <c r="A364" s="9">
        <v>12.8</v>
      </c>
    </row>
    <row r="365" spans="1:1" x14ac:dyDescent="0.3">
      <c r="A365" s="9">
        <v>13.9</v>
      </c>
    </row>
    <row r="366" spans="1:1" x14ac:dyDescent="0.3">
      <c r="A366" s="9">
        <v>14</v>
      </c>
    </row>
    <row r="367" spans="1:1" x14ac:dyDescent="0.3">
      <c r="A367" s="9">
        <v>15.4</v>
      </c>
    </row>
    <row r="368" spans="1:1" x14ac:dyDescent="0.3">
      <c r="A368" s="9">
        <v>9</v>
      </c>
    </row>
    <row r="369" spans="1:1" x14ac:dyDescent="0.3">
      <c r="A369" s="9">
        <v>8.9</v>
      </c>
    </row>
    <row r="370" spans="1:1" x14ac:dyDescent="0.3">
      <c r="A370" s="9">
        <v>18</v>
      </c>
    </row>
    <row r="371" spans="1:1" x14ac:dyDescent="0.3">
      <c r="A371" s="9">
        <v>15</v>
      </c>
    </row>
    <row r="372" spans="1:1" x14ac:dyDescent="0.3">
      <c r="A372" s="9">
        <v>11.9</v>
      </c>
    </row>
    <row r="373" spans="1:1" x14ac:dyDescent="0.3">
      <c r="A373" s="9">
        <v>17.899999999999999</v>
      </c>
    </row>
    <row r="374" spans="1:1" x14ac:dyDescent="0.3">
      <c r="A374" s="9">
        <v>20.9</v>
      </c>
    </row>
    <row r="375" spans="1:1" x14ac:dyDescent="0.3">
      <c r="A375" s="9">
        <v>10.9</v>
      </c>
    </row>
    <row r="376" spans="1:1" x14ac:dyDescent="0.3">
      <c r="A376" s="9">
        <v>30.9</v>
      </c>
    </row>
    <row r="377" spans="1:1" x14ac:dyDescent="0.3">
      <c r="A377" s="9">
        <v>13.8</v>
      </c>
    </row>
    <row r="378" spans="1:1" x14ac:dyDescent="0.3">
      <c r="A378" s="9">
        <v>17.899999999999999</v>
      </c>
    </row>
    <row r="379" spans="1:1" x14ac:dyDescent="0.3">
      <c r="A379" s="9">
        <v>16.899999999999999</v>
      </c>
    </row>
    <row r="380" spans="1:1" x14ac:dyDescent="0.3">
      <c r="A380" s="9">
        <v>21.9</v>
      </c>
    </row>
    <row r="381" spans="1:1" x14ac:dyDescent="0.3">
      <c r="A381" s="9">
        <v>21.9</v>
      </c>
    </row>
    <row r="382" spans="1:1" x14ac:dyDescent="0.3">
      <c r="A382" s="9">
        <v>16.899999999999999</v>
      </c>
    </row>
    <row r="383" spans="1:1" x14ac:dyDescent="0.3">
      <c r="A383" s="9">
        <v>15.9</v>
      </c>
    </row>
    <row r="384" spans="1:1" x14ac:dyDescent="0.3">
      <c r="A384" s="9">
        <v>23.9</v>
      </c>
    </row>
    <row r="385" spans="1:1" x14ac:dyDescent="0.3">
      <c r="A385" s="9">
        <v>22.9</v>
      </c>
    </row>
    <row r="386" spans="1:1" x14ac:dyDescent="0.3">
      <c r="A386" s="9">
        <v>21.9</v>
      </c>
    </row>
    <row r="387" spans="1:1" x14ac:dyDescent="0.3">
      <c r="A387" s="9">
        <v>22.9</v>
      </c>
    </row>
    <row r="388" spans="1:1" x14ac:dyDescent="0.3">
      <c r="A388" s="9">
        <v>25.9</v>
      </c>
    </row>
    <row r="389" spans="1:1" x14ac:dyDescent="0.3">
      <c r="A389" s="9">
        <v>12.8</v>
      </c>
    </row>
    <row r="390" spans="1:1" x14ac:dyDescent="0.3">
      <c r="A390" s="9">
        <v>23.9</v>
      </c>
    </row>
    <row r="391" spans="1:1" x14ac:dyDescent="0.3">
      <c r="A391" s="9">
        <v>24.9</v>
      </c>
    </row>
    <row r="392" spans="1:1" x14ac:dyDescent="0.3">
      <c r="A392" s="9">
        <v>19.899999999999999</v>
      </c>
    </row>
    <row r="393" spans="1:1" x14ac:dyDescent="0.3">
      <c r="A393" s="9">
        <v>16.7</v>
      </c>
    </row>
    <row r="394" spans="1:1" x14ac:dyDescent="0.3">
      <c r="A394" s="9">
        <v>15.4</v>
      </c>
    </row>
    <row r="395" spans="1:1" x14ac:dyDescent="0.3">
      <c r="A395" s="9">
        <v>12.4</v>
      </c>
    </row>
    <row r="396" spans="1:1" x14ac:dyDescent="0.3">
      <c r="A396" s="9">
        <v>16.899999999999999</v>
      </c>
    </row>
    <row r="397" spans="1:1" x14ac:dyDescent="0.3">
      <c r="A397" s="9">
        <v>19.899999999999999</v>
      </c>
    </row>
    <row r="398" spans="1:1" x14ac:dyDescent="0.3">
      <c r="A398" s="9">
        <v>9.5</v>
      </c>
    </row>
    <row r="399" spans="1:1" x14ac:dyDescent="0.3">
      <c r="A399" s="9">
        <v>17.899999999999999</v>
      </c>
    </row>
    <row r="400" spans="1:1" x14ac:dyDescent="0.3">
      <c r="A400" s="9">
        <v>19.899999999999999</v>
      </c>
    </row>
    <row r="401" spans="1:1" x14ac:dyDescent="0.3">
      <c r="A401" s="9">
        <v>20.399999999999999</v>
      </c>
    </row>
    <row r="402" spans="1:1" x14ac:dyDescent="0.3">
      <c r="A402" s="9">
        <v>23.9</v>
      </c>
    </row>
    <row r="403" spans="1:1" x14ac:dyDescent="0.3">
      <c r="A403" s="9">
        <v>26.9</v>
      </c>
    </row>
    <row r="404" spans="1:1" x14ac:dyDescent="0.3">
      <c r="A404" s="9">
        <v>29.9</v>
      </c>
    </row>
    <row r="405" spans="1:1" x14ac:dyDescent="0.3">
      <c r="A405" s="9">
        <v>18.600000000000001</v>
      </c>
    </row>
    <row r="406" spans="1:1" x14ac:dyDescent="0.3">
      <c r="A406" s="9">
        <v>10.9</v>
      </c>
    </row>
    <row r="407" spans="1:1" x14ac:dyDescent="0.3">
      <c r="A407" s="9">
        <v>18.899999999999999</v>
      </c>
    </row>
    <row r="408" spans="1:1" x14ac:dyDescent="0.3">
      <c r="A408" s="9">
        <v>23.9</v>
      </c>
    </row>
    <row r="409" spans="1:1" x14ac:dyDescent="0.3">
      <c r="A409" s="9">
        <v>18.899999999999999</v>
      </c>
    </row>
    <row r="410" spans="1:1" x14ac:dyDescent="0.3">
      <c r="A410" s="9">
        <v>3.9</v>
      </c>
    </row>
    <row r="411" spans="1:1" x14ac:dyDescent="0.3">
      <c r="A411" s="9">
        <v>11.9</v>
      </c>
    </row>
    <row r="412" spans="1:1" x14ac:dyDescent="0.3">
      <c r="A412" s="9">
        <v>20.9</v>
      </c>
    </row>
    <row r="413" spans="1:1" x14ac:dyDescent="0.3">
      <c r="A413" s="9">
        <v>32.1</v>
      </c>
    </row>
    <row r="414" spans="1:1" x14ac:dyDescent="0.3">
      <c r="A414" s="9">
        <v>14.5</v>
      </c>
    </row>
    <row r="415" spans="1:1" x14ac:dyDescent="0.3">
      <c r="A415" s="9">
        <v>19.899999999999999</v>
      </c>
    </row>
    <row r="416" spans="1:1" x14ac:dyDescent="0.3">
      <c r="A416" s="9">
        <v>29.6</v>
      </c>
    </row>
    <row r="417" spans="1:1" x14ac:dyDescent="0.3">
      <c r="A417" s="9">
        <v>17.899999999999999</v>
      </c>
    </row>
    <row r="418" spans="1:1" x14ac:dyDescent="0.3">
      <c r="A418" s="9">
        <v>6.5</v>
      </c>
    </row>
    <row r="419" spans="1:1" x14ac:dyDescent="0.3">
      <c r="A419" s="9">
        <v>8.9</v>
      </c>
    </row>
    <row r="420" spans="1:1" x14ac:dyDescent="0.3">
      <c r="A420" s="9">
        <v>12.9</v>
      </c>
    </row>
    <row r="421" spans="1:1" x14ac:dyDescent="0.3">
      <c r="A421" s="9">
        <v>11.9</v>
      </c>
    </row>
    <row r="422" spans="1:1" x14ac:dyDescent="0.3">
      <c r="A422" s="9">
        <v>18.899999999999999</v>
      </c>
    </row>
    <row r="423" spans="1:1" x14ac:dyDescent="0.3">
      <c r="A423" s="9">
        <v>18.899999999999999</v>
      </c>
    </row>
    <row r="424" spans="1:1" x14ac:dyDescent="0.3">
      <c r="A424" s="9">
        <v>12.9</v>
      </c>
    </row>
    <row r="425" spans="1:1" x14ac:dyDescent="0.3">
      <c r="A425" s="9">
        <v>11.9</v>
      </c>
    </row>
    <row r="426" spans="1:1" x14ac:dyDescent="0.3">
      <c r="A426" s="9">
        <v>26.9</v>
      </c>
    </row>
    <row r="427" spans="1:1" x14ac:dyDescent="0.3">
      <c r="A427" s="9">
        <v>16</v>
      </c>
    </row>
    <row r="428" spans="1:1" x14ac:dyDescent="0.3">
      <c r="A428" s="9">
        <v>22.9</v>
      </c>
    </row>
    <row r="429" spans="1:1" x14ac:dyDescent="0.3">
      <c r="A429" s="9">
        <v>30.1</v>
      </c>
    </row>
    <row r="430" spans="1:1" x14ac:dyDescent="0.3">
      <c r="A430" s="9">
        <v>9.9</v>
      </c>
    </row>
    <row r="431" spans="1:1" x14ac:dyDescent="0.3">
      <c r="A431" s="9">
        <v>12.9</v>
      </c>
    </row>
    <row r="432" spans="1:1" x14ac:dyDescent="0.3">
      <c r="A432" s="9">
        <v>13.8</v>
      </c>
    </row>
    <row r="433" spans="1:1" x14ac:dyDescent="0.3">
      <c r="A433" s="9">
        <v>15.6</v>
      </c>
    </row>
    <row r="434" spans="1:1" x14ac:dyDescent="0.3">
      <c r="A434" s="9">
        <v>14.9</v>
      </c>
    </row>
    <row r="435" spans="1:1" x14ac:dyDescent="0.3">
      <c r="A435" s="9">
        <v>14.9</v>
      </c>
    </row>
    <row r="436" spans="1:1" x14ac:dyDescent="0.3">
      <c r="A436" s="9">
        <v>17.899999999999999</v>
      </c>
    </row>
    <row r="437" spans="1:1" x14ac:dyDescent="0.3">
      <c r="A437" s="9">
        <v>16.899999999999999</v>
      </c>
    </row>
    <row r="438" spans="1:1" x14ac:dyDescent="0.3">
      <c r="A438" s="9">
        <v>12.9</v>
      </c>
    </row>
    <row r="439" spans="1:1" x14ac:dyDescent="0.3">
      <c r="A439" s="9">
        <v>9.9</v>
      </c>
    </row>
    <row r="440" spans="1:1" x14ac:dyDescent="0.3">
      <c r="A440" s="9">
        <v>13.4</v>
      </c>
    </row>
    <row r="441" spans="1:1" x14ac:dyDescent="0.3">
      <c r="A441" s="9">
        <v>11.9</v>
      </c>
    </row>
    <row r="442" spans="1:1" x14ac:dyDescent="0.3">
      <c r="A442" s="9">
        <v>15.9</v>
      </c>
    </row>
    <row r="443" spans="1:1" x14ac:dyDescent="0.3">
      <c r="A443" s="9">
        <v>14.9</v>
      </c>
    </row>
    <row r="444" spans="1:1" x14ac:dyDescent="0.3">
      <c r="A444" s="9">
        <v>13.9</v>
      </c>
    </row>
    <row r="445" spans="1:1" x14ac:dyDescent="0.3">
      <c r="A445" s="9">
        <v>10.9</v>
      </c>
    </row>
    <row r="446" spans="1:1" x14ac:dyDescent="0.3">
      <c r="A446" s="9">
        <v>15.9</v>
      </c>
    </row>
    <row r="447" spans="1:1" x14ac:dyDescent="0.3">
      <c r="A447" s="9">
        <v>16.899999999999999</v>
      </c>
    </row>
    <row r="448" spans="1:1" x14ac:dyDescent="0.3">
      <c r="A448" s="9">
        <v>31.9</v>
      </c>
    </row>
    <row r="449" spans="1:1" x14ac:dyDescent="0.3">
      <c r="A449" s="9">
        <v>26.9</v>
      </c>
    </row>
    <row r="450" spans="1:1" x14ac:dyDescent="0.3">
      <c r="A450" s="9">
        <v>19.899999999999999</v>
      </c>
    </row>
    <row r="451" spans="1:1" x14ac:dyDescent="0.3">
      <c r="A451" s="9">
        <v>31.3</v>
      </c>
    </row>
    <row r="452" spans="1:1" x14ac:dyDescent="0.3">
      <c r="A452" s="9">
        <v>9.9</v>
      </c>
    </row>
    <row r="453" spans="1:1" x14ac:dyDescent="0.3">
      <c r="A453" s="9">
        <v>25.9</v>
      </c>
    </row>
    <row r="454" spans="1:1" x14ac:dyDescent="0.3">
      <c r="A454" s="9">
        <v>9.9</v>
      </c>
    </row>
    <row r="455" spans="1:1" x14ac:dyDescent="0.3">
      <c r="A455" s="9">
        <v>12.9</v>
      </c>
    </row>
    <row r="456" spans="1:1" x14ac:dyDescent="0.3">
      <c r="A456" s="9">
        <v>15.2</v>
      </c>
    </row>
    <row r="457" spans="1:1" x14ac:dyDescent="0.3">
      <c r="A457" s="9">
        <v>13.9</v>
      </c>
    </row>
    <row r="458" spans="1:1" x14ac:dyDescent="0.3">
      <c r="A458" s="9">
        <v>19.899999999999999</v>
      </c>
    </row>
    <row r="459" spans="1:1" x14ac:dyDescent="0.3">
      <c r="A459" s="9">
        <v>17.899999999999999</v>
      </c>
    </row>
    <row r="460" spans="1:1" x14ac:dyDescent="0.3">
      <c r="A460" s="9">
        <v>8.9</v>
      </c>
    </row>
    <row r="461" spans="1:1" x14ac:dyDescent="0.3">
      <c r="A461" s="9">
        <v>35.9</v>
      </c>
    </row>
    <row r="462" spans="1:1" x14ac:dyDescent="0.3">
      <c r="A462" s="9">
        <v>17.399999999999999</v>
      </c>
    </row>
    <row r="463" spans="1:1" x14ac:dyDescent="0.3">
      <c r="A463" s="9">
        <v>14.9</v>
      </c>
    </row>
    <row r="464" spans="1:1" x14ac:dyDescent="0.3">
      <c r="A464" s="9">
        <v>11.6</v>
      </c>
    </row>
    <row r="465" spans="1:1" x14ac:dyDescent="0.3">
      <c r="A465" s="9">
        <v>9.9</v>
      </c>
    </row>
    <row r="466" spans="1:1" x14ac:dyDescent="0.3">
      <c r="A466" s="9">
        <v>17.899999999999999</v>
      </c>
    </row>
    <row r="467" spans="1:1" x14ac:dyDescent="0.3">
      <c r="A467" s="9">
        <v>8.9</v>
      </c>
    </row>
    <row r="468" spans="1:1" x14ac:dyDescent="0.3">
      <c r="A468" s="9">
        <v>3.8</v>
      </c>
    </row>
    <row r="469" spans="1:1" x14ac:dyDescent="0.3">
      <c r="A469" s="9">
        <v>14.8</v>
      </c>
    </row>
    <row r="470" spans="1:1" x14ac:dyDescent="0.3">
      <c r="A470" s="9">
        <v>14.9</v>
      </c>
    </row>
    <row r="471" spans="1:1" x14ac:dyDescent="0.3">
      <c r="A471" s="9">
        <v>14.8</v>
      </c>
    </row>
    <row r="472" spans="1:1" x14ac:dyDescent="0.3">
      <c r="A472" s="9">
        <v>14.8</v>
      </c>
    </row>
    <row r="473" spans="1:1" x14ac:dyDescent="0.3">
      <c r="A473" s="9">
        <v>4.9000000000000004</v>
      </c>
    </row>
    <row r="474" spans="1:1" x14ac:dyDescent="0.3">
      <c r="A474" s="9">
        <v>7.9</v>
      </c>
    </row>
    <row r="475" spans="1:1" x14ac:dyDescent="0.3">
      <c r="A475" s="9">
        <v>17.8</v>
      </c>
    </row>
    <row r="476" spans="1:1" x14ac:dyDescent="0.3">
      <c r="A476" s="9">
        <v>15.8</v>
      </c>
    </row>
    <row r="477" spans="1:1" x14ac:dyDescent="0.3">
      <c r="A477" s="9">
        <v>14.8</v>
      </c>
    </row>
    <row r="478" spans="1:1" x14ac:dyDescent="0.3">
      <c r="A478" s="9">
        <v>8.3000000000000007</v>
      </c>
    </row>
    <row r="479" spans="1:1" x14ac:dyDescent="0.3">
      <c r="A479" s="9">
        <v>7.9</v>
      </c>
    </row>
    <row r="480" spans="1:1" x14ac:dyDescent="0.3">
      <c r="A480" s="9">
        <v>14.9</v>
      </c>
    </row>
    <row r="481" spans="1:1" x14ac:dyDescent="0.3">
      <c r="A481" s="9">
        <v>9.9</v>
      </c>
    </row>
    <row r="482" spans="1:1" x14ac:dyDescent="0.3">
      <c r="A482" s="9">
        <v>5.9</v>
      </c>
    </row>
    <row r="483" spans="1:1" x14ac:dyDescent="0.3">
      <c r="A483" s="9">
        <v>24.4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A42C-F317-4F50-9224-DA40635D0041}">
  <dimension ref="A1:Q483"/>
  <sheetViews>
    <sheetView workbookViewId="0">
      <selection activeCell="L20" sqref="L20"/>
    </sheetView>
  </sheetViews>
  <sheetFormatPr defaultRowHeight="14.4" x14ac:dyDescent="0.3"/>
  <cols>
    <col min="5" max="5" width="19.88671875" customWidth="1"/>
    <col min="6" max="6" width="18.44140625" customWidth="1"/>
    <col min="7" max="7" width="12.5546875" bestFit="1" customWidth="1"/>
    <col min="15" max="15" width="7.6640625" bestFit="1" customWidth="1"/>
    <col min="17" max="17" width="29.5546875" bestFit="1" customWidth="1"/>
  </cols>
  <sheetData>
    <row r="1" spans="1:17" x14ac:dyDescent="0.3">
      <c r="A1" t="s">
        <v>22</v>
      </c>
      <c r="B1" t="s">
        <v>23</v>
      </c>
    </row>
    <row r="2" spans="1:17" x14ac:dyDescent="0.3">
      <c r="A2" s="10" t="s">
        <v>21</v>
      </c>
      <c r="B2" s="10" t="s">
        <v>21</v>
      </c>
    </row>
    <row r="3" spans="1:17" x14ac:dyDescent="0.3">
      <c r="A3" s="11">
        <v>5</v>
      </c>
      <c r="B3" s="11">
        <v>1</v>
      </c>
    </row>
    <row r="4" spans="1:17" x14ac:dyDescent="0.3">
      <c r="A4" s="11">
        <v>4</v>
      </c>
      <c r="B4" s="11">
        <v>3</v>
      </c>
      <c r="E4" t="s">
        <v>3</v>
      </c>
    </row>
    <row r="5" spans="1:17" ht="15" thickBot="1" x14ac:dyDescent="0.35">
      <c r="A5" s="11">
        <v>9</v>
      </c>
      <c r="B5" s="11">
        <v>4</v>
      </c>
    </row>
    <row r="6" spans="1:17" x14ac:dyDescent="0.3">
      <c r="A6" s="11">
        <v>7</v>
      </c>
      <c r="B6" s="11">
        <v>8</v>
      </c>
      <c r="E6" s="7"/>
      <c r="F6" s="7" t="s">
        <v>21</v>
      </c>
      <c r="G6" s="7" t="s">
        <v>21</v>
      </c>
    </row>
    <row r="7" spans="1:17" x14ac:dyDescent="0.3">
      <c r="A7" s="11">
        <v>3</v>
      </c>
      <c r="B7" s="11">
        <v>5</v>
      </c>
      <c r="E7" t="s">
        <v>4</v>
      </c>
      <c r="F7">
        <v>3.4054054054054053</v>
      </c>
      <c r="G7">
        <v>3.2862595419847329</v>
      </c>
    </row>
    <row r="8" spans="1:17" x14ac:dyDescent="0.3">
      <c r="A8" s="11">
        <v>3</v>
      </c>
      <c r="B8" s="11">
        <v>2</v>
      </c>
      <c r="E8" t="s">
        <v>5</v>
      </c>
      <c r="F8">
        <v>3.262387387387387</v>
      </c>
      <c r="G8">
        <v>3.6303851890848469</v>
      </c>
      <c r="N8" s="77" t="s">
        <v>393</v>
      </c>
      <c r="O8" s="77" t="s">
        <v>394</v>
      </c>
      <c r="P8" s="77" t="s">
        <v>395</v>
      </c>
      <c r="Q8" s="77" t="s">
        <v>396</v>
      </c>
    </row>
    <row r="9" spans="1:17" ht="15" customHeight="1" x14ac:dyDescent="0.3">
      <c r="A9" s="11">
        <v>2</v>
      </c>
      <c r="B9" s="11">
        <v>3</v>
      </c>
      <c r="E9" t="s">
        <v>6</v>
      </c>
      <c r="F9">
        <v>481</v>
      </c>
      <c r="G9">
        <v>262</v>
      </c>
      <c r="N9" s="39">
        <v>1</v>
      </c>
      <c r="O9" s="39" t="s">
        <v>0</v>
      </c>
      <c r="P9" s="39">
        <v>0.1174</v>
      </c>
      <c r="Q9" s="39" t="s">
        <v>397</v>
      </c>
    </row>
    <row r="10" spans="1:17" ht="15" customHeight="1" x14ac:dyDescent="0.3">
      <c r="A10" s="11">
        <v>3</v>
      </c>
      <c r="B10" s="11">
        <v>1</v>
      </c>
      <c r="E10" t="s">
        <v>7</v>
      </c>
      <c r="F10">
        <v>480</v>
      </c>
      <c r="G10">
        <v>261</v>
      </c>
      <c r="N10" s="39">
        <v>2</v>
      </c>
      <c r="O10" s="39" t="s">
        <v>398</v>
      </c>
      <c r="P10" s="39">
        <v>0</v>
      </c>
      <c r="Q10" s="39" t="s">
        <v>399</v>
      </c>
    </row>
    <row r="11" spans="1:17" x14ac:dyDescent="0.3">
      <c r="A11" s="11">
        <v>5</v>
      </c>
      <c r="B11" s="11">
        <v>7</v>
      </c>
      <c r="E11" t="s">
        <v>8</v>
      </c>
      <c r="F11">
        <v>0.89863395134932633</v>
      </c>
      <c r="N11" s="39">
        <v>3</v>
      </c>
      <c r="O11" s="39" t="s">
        <v>21</v>
      </c>
      <c r="P11" s="39">
        <v>0.39979999999999999</v>
      </c>
      <c r="Q11" s="39" t="s">
        <v>400</v>
      </c>
    </row>
    <row r="12" spans="1:17" x14ac:dyDescent="0.3">
      <c r="A12" s="11">
        <v>3</v>
      </c>
      <c r="B12" s="11">
        <v>5</v>
      </c>
      <c r="E12" t="s">
        <v>9</v>
      </c>
      <c r="F12">
        <v>0.15921611531714697</v>
      </c>
    </row>
    <row r="13" spans="1:17" ht="15" thickBot="1" x14ac:dyDescent="0.35">
      <c r="A13" s="11">
        <v>1</v>
      </c>
      <c r="B13" s="11">
        <v>2</v>
      </c>
      <c r="E13" s="6" t="s">
        <v>10</v>
      </c>
      <c r="F13" s="6">
        <v>0.83826517090877306</v>
      </c>
      <c r="G13" s="6"/>
    </row>
    <row r="14" spans="1:17" x14ac:dyDescent="0.3">
      <c r="A14" s="11">
        <v>2</v>
      </c>
      <c r="B14" s="11">
        <v>3</v>
      </c>
      <c r="O14" s="77" t="s">
        <v>394</v>
      </c>
      <c r="P14" s="77" t="s">
        <v>395</v>
      </c>
      <c r="Q14" s="77" t="s">
        <v>396</v>
      </c>
    </row>
    <row r="15" spans="1:17" x14ac:dyDescent="0.3">
      <c r="A15" s="11">
        <v>7</v>
      </c>
      <c r="B15" s="11">
        <v>3</v>
      </c>
      <c r="O15" s="39" t="s">
        <v>398</v>
      </c>
      <c r="P15" s="39">
        <v>0</v>
      </c>
      <c r="Q15" s="39" t="s">
        <v>399</v>
      </c>
    </row>
    <row r="16" spans="1:17" x14ac:dyDescent="0.3">
      <c r="A16" s="11">
        <v>4</v>
      </c>
      <c r="B16" s="11">
        <v>3</v>
      </c>
    </row>
    <row r="17" spans="1:7" x14ac:dyDescent="0.3">
      <c r="A17" s="11">
        <v>4</v>
      </c>
      <c r="B17" s="11">
        <v>4</v>
      </c>
      <c r="E17" t="s">
        <v>24</v>
      </c>
    </row>
    <row r="18" spans="1:7" ht="15" thickBot="1" x14ac:dyDescent="0.35">
      <c r="A18" s="11">
        <v>4</v>
      </c>
      <c r="B18" s="11">
        <v>2</v>
      </c>
    </row>
    <row r="19" spans="1:7" x14ac:dyDescent="0.3">
      <c r="A19" s="11">
        <v>4</v>
      </c>
      <c r="B19" s="11">
        <v>5</v>
      </c>
      <c r="E19" s="7"/>
      <c r="F19" s="7" t="s">
        <v>21</v>
      </c>
      <c r="G19" s="7" t="s">
        <v>21</v>
      </c>
    </row>
    <row r="20" spans="1:7" x14ac:dyDescent="0.3">
      <c r="A20" s="11">
        <v>3</v>
      </c>
      <c r="B20" s="11">
        <v>5</v>
      </c>
      <c r="E20" t="s">
        <v>4</v>
      </c>
      <c r="F20" s="41">
        <v>3.4054054054054053</v>
      </c>
      <c r="G20" s="41">
        <v>3.2862595419847329</v>
      </c>
    </row>
    <row r="21" spans="1:7" x14ac:dyDescent="0.3">
      <c r="A21" s="11">
        <v>7</v>
      </c>
      <c r="B21" s="11">
        <v>5</v>
      </c>
      <c r="E21" t="s">
        <v>5</v>
      </c>
      <c r="F21" s="41">
        <v>3.262387387387387</v>
      </c>
      <c r="G21" s="41">
        <v>3.6303851890848469</v>
      </c>
    </row>
    <row r="22" spans="1:7" x14ac:dyDescent="0.3">
      <c r="A22" s="11">
        <v>7</v>
      </c>
      <c r="B22" s="11">
        <v>3</v>
      </c>
      <c r="E22" t="s">
        <v>6</v>
      </c>
      <c r="F22" s="41">
        <v>481</v>
      </c>
      <c r="G22" s="57">
        <v>262</v>
      </c>
    </row>
    <row r="23" spans="1:7" x14ac:dyDescent="0.3">
      <c r="A23" s="11">
        <v>7</v>
      </c>
      <c r="B23" s="11">
        <v>3</v>
      </c>
      <c r="E23" t="s">
        <v>25</v>
      </c>
      <c r="F23" s="41">
        <v>3.3920060462848727</v>
      </c>
      <c r="G23" s="41"/>
    </row>
    <row r="24" spans="1:7" x14ac:dyDescent="0.3">
      <c r="A24" s="11">
        <v>6</v>
      </c>
      <c r="B24" s="11">
        <v>3</v>
      </c>
      <c r="E24" t="s">
        <v>12</v>
      </c>
      <c r="F24" s="41">
        <v>0</v>
      </c>
      <c r="G24" s="41"/>
    </row>
    <row r="25" spans="1:7" x14ac:dyDescent="0.3">
      <c r="A25" s="11">
        <v>6</v>
      </c>
      <c r="B25" s="11">
        <v>3</v>
      </c>
      <c r="E25" t="s">
        <v>7</v>
      </c>
      <c r="F25" s="41">
        <v>741</v>
      </c>
      <c r="G25" s="41"/>
    </row>
    <row r="26" spans="1:7" x14ac:dyDescent="0.3">
      <c r="A26" s="11">
        <v>5</v>
      </c>
      <c r="B26" s="11">
        <v>1</v>
      </c>
      <c r="E26" t="s">
        <v>13</v>
      </c>
      <c r="F26" s="41">
        <v>0.84251848268136009</v>
      </c>
      <c r="G26" s="41"/>
    </row>
    <row r="27" spans="1:7" x14ac:dyDescent="0.3">
      <c r="A27" s="11">
        <v>4</v>
      </c>
      <c r="B27" s="11">
        <v>2</v>
      </c>
      <c r="E27" t="s">
        <v>14</v>
      </c>
      <c r="F27" s="41">
        <v>0.19988482391941026</v>
      </c>
      <c r="G27" s="41"/>
    </row>
    <row r="28" spans="1:7" x14ac:dyDescent="0.3">
      <c r="A28" s="11">
        <v>4</v>
      </c>
      <c r="B28" s="11">
        <v>2</v>
      </c>
      <c r="E28" t="s">
        <v>15</v>
      </c>
      <c r="F28" s="41">
        <v>1.646912584498194</v>
      </c>
      <c r="G28" s="41"/>
    </row>
    <row r="29" spans="1:7" x14ac:dyDescent="0.3">
      <c r="A29" s="11">
        <v>3</v>
      </c>
      <c r="B29" s="11">
        <v>6</v>
      </c>
      <c r="E29" t="s">
        <v>16</v>
      </c>
      <c r="F29" s="84">
        <v>0.39976964783882052</v>
      </c>
      <c r="G29" s="41"/>
    </row>
    <row r="30" spans="1:7" ht="15" thickBot="1" x14ac:dyDescent="0.35">
      <c r="A30" s="11">
        <v>4</v>
      </c>
      <c r="B30" s="11">
        <v>3</v>
      </c>
      <c r="E30" s="6" t="s">
        <v>17</v>
      </c>
      <c r="F30" s="42">
        <v>1.9631705768868113</v>
      </c>
      <c r="G30" s="42"/>
    </row>
    <row r="31" spans="1:7" x14ac:dyDescent="0.3">
      <c r="A31" s="11">
        <v>4</v>
      </c>
      <c r="B31" s="11">
        <v>3</v>
      </c>
    </row>
    <row r="32" spans="1:7" x14ac:dyDescent="0.3">
      <c r="A32" s="11">
        <v>4</v>
      </c>
      <c r="B32" s="11">
        <v>3</v>
      </c>
    </row>
    <row r="33" spans="1:2" x14ac:dyDescent="0.3">
      <c r="A33" s="11">
        <v>4</v>
      </c>
      <c r="B33" s="11">
        <v>3</v>
      </c>
    </row>
    <row r="34" spans="1:2" x14ac:dyDescent="0.3">
      <c r="A34" s="11">
        <v>1</v>
      </c>
      <c r="B34" s="11">
        <v>3</v>
      </c>
    </row>
    <row r="35" spans="1:2" x14ac:dyDescent="0.3">
      <c r="A35" s="11">
        <v>1</v>
      </c>
      <c r="B35" s="11">
        <v>5</v>
      </c>
    </row>
    <row r="36" spans="1:2" x14ac:dyDescent="0.3">
      <c r="A36" s="11">
        <v>8</v>
      </c>
      <c r="B36" s="11">
        <v>3</v>
      </c>
    </row>
    <row r="37" spans="1:2" x14ac:dyDescent="0.3">
      <c r="A37" s="11">
        <v>4</v>
      </c>
      <c r="B37" s="11">
        <v>2</v>
      </c>
    </row>
    <row r="38" spans="1:2" x14ac:dyDescent="0.3">
      <c r="A38" s="11">
        <v>3</v>
      </c>
      <c r="B38" s="11">
        <v>1</v>
      </c>
    </row>
    <row r="39" spans="1:2" x14ac:dyDescent="0.3">
      <c r="A39" s="11">
        <v>3</v>
      </c>
      <c r="B39" s="11">
        <v>7</v>
      </c>
    </row>
    <row r="40" spans="1:2" x14ac:dyDescent="0.3">
      <c r="A40" s="11">
        <v>2</v>
      </c>
      <c r="B40" s="11">
        <v>2</v>
      </c>
    </row>
    <row r="41" spans="1:2" x14ac:dyDescent="0.3">
      <c r="A41" s="11">
        <v>2</v>
      </c>
      <c r="B41" s="11">
        <v>2</v>
      </c>
    </row>
    <row r="42" spans="1:2" x14ac:dyDescent="0.3">
      <c r="A42" s="11">
        <v>3</v>
      </c>
      <c r="B42" s="11">
        <v>3</v>
      </c>
    </row>
    <row r="43" spans="1:2" x14ac:dyDescent="0.3">
      <c r="A43" s="11">
        <v>3</v>
      </c>
      <c r="B43" s="11">
        <v>1</v>
      </c>
    </row>
    <row r="44" spans="1:2" x14ac:dyDescent="0.3">
      <c r="A44" s="11">
        <v>3</v>
      </c>
      <c r="B44" s="11">
        <v>1</v>
      </c>
    </row>
    <row r="45" spans="1:2" x14ac:dyDescent="0.3">
      <c r="A45" s="11">
        <v>2</v>
      </c>
      <c r="B45" s="11">
        <v>3</v>
      </c>
    </row>
    <row r="46" spans="1:2" x14ac:dyDescent="0.3">
      <c r="A46" s="11">
        <v>2</v>
      </c>
      <c r="B46" s="11">
        <v>4</v>
      </c>
    </row>
    <row r="47" spans="1:2" x14ac:dyDescent="0.3">
      <c r="A47" s="11">
        <v>6</v>
      </c>
      <c r="B47" s="11">
        <v>4</v>
      </c>
    </row>
    <row r="48" spans="1:2" x14ac:dyDescent="0.3">
      <c r="A48" s="11">
        <v>8</v>
      </c>
      <c r="B48" s="11">
        <v>8</v>
      </c>
    </row>
    <row r="49" spans="1:2" x14ac:dyDescent="0.3">
      <c r="A49" s="11">
        <v>4</v>
      </c>
      <c r="B49" s="11">
        <v>4</v>
      </c>
    </row>
    <row r="50" spans="1:2" x14ac:dyDescent="0.3">
      <c r="A50" s="11">
        <v>4</v>
      </c>
      <c r="B50" s="11">
        <v>4</v>
      </c>
    </row>
    <row r="51" spans="1:2" x14ac:dyDescent="0.3">
      <c r="A51" s="11">
        <v>4</v>
      </c>
      <c r="B51" s="11">
        <v>4</v>
      </c>
    </row>
    <row r="52" spans="1:2" x14ac:dyDescent="0.3">
      <c r="A52" s="11">
        <v>3</v>
      </c>
      <c r="B52" s="11">
        <v>3</v>
      </c>
    </row>
    <row r="53" spans="1:2" x14ac:dyDescent="0.3">
      <c r="A53" s="11">
        <v>3</v>
      </c>
      <c r="B53" s="11">
        <v>1</v>
      </c>
    </row>
    <row r="54" spans="1:2" x14ac:dyDescent="0.3">
      <c r="A54" s="11">
        <v>3</v>
      </c>
      <c r="B54" s="11">
        <v>8</v>
      </c>
    </row>
    <row r="55" spans="1:2" x14ac:dyDescent="0.3">
      <c r="A55" s="11">
        <v>3</v>
      </c>
      <c r="B55" s="11">
        <v>4</v>
      </c>
    </row>
    <row r="56" spans="1:2" x14ac:dyDescent="0.3">
      <c r="A56" s="11">
        <v>3</v>
      </c>
      <c r="B56" s="11">
        <v>3</v>
      </c>
    </row>
    <row r="57" spans="1:2" x14ac:dyDescent="0.3">
      <c r="A57" s="11">
        <v>2</v>
      </c>
      <c r="B57" s="11">
        <v>3</v>
      </c>
    </row>
    <row r="58" spans="1:2" x14ac:dyDescent="0.3">
      <c r="A58" s="11">
        <v>5</v>
      </c>
      <c r="B58" s="11">
        <v>3</v>
      </c>
    </row>
    <row r="59" spans="1:2" x14ac:dyDescent="0.3">
      <c r="A59" s="11">
        <v>4</v>
      </c>
      <c r="B59" s="11">
        <v>2</v>
      </c>
    </row>
    <row r="60" spans="1:2" x14ac:dyDescent="0.3">
      <c r="A60" s="11">
        <v>4</v>
      </c>
      <c r="B60" s="11">
        <v>5</v>
      </c>
    </row>
    <row r="61" spans="1:2" x14ac:dyDescent="0.3">
      <c r="A61" s="11">
        <v>3</v>
      </c>
      <c r="B61" s="11">
        <v>3</v>
      </c>
    </row>
    <row r="62" spans="1:2" x14ac:dyDescent="0.3">
      <c r="A62" s="11">
        <v>1</v>
      </c>
      <c r="B62" s="11">
        <v>6</v>
      </c>
    </row>
    <row r="63" spans="1:2" x14ac:dyDescent="0.3">
      <c r="A63" s="11">
        <v>3</v>
      </c>
      <c r="B63" s="11">
        <v>5</v>
      </c>
    </row>
    <row r="64" spans="1:2" x14ac:dyDescent="0.3">
      <c r="A64" s="11">
        <v>1</v>
      </c>
      <c r="B64" s="11">
        <v>3</v>
      </c>
    </row>
    <row r="65" spans="1:2" x14ac:dyDescent="0.3">
      <c r="A65" s="11">
        <v>1</v>
      </c>
      <c r="B65" s="11">
        <v>3</v>
      </c>
    </row>
    <row r="66" spans="1:2" x14ac:dyDescent="0.3">
      <c r="A66" s="11">
        <v>4</v>
      </c>
      <c r="B66" s="11">
        <v>2</v>
      </c>
    </row>
    <row r="67" spans="1:2" x14ac:dyDescent="0.3">
      <c r="A67" s="11">
        <v>6</v>
      </c>
      <c r="B67" s="11">
        <v>8</v>
      </c>
    </row>
    <row r="68" spans="1:2" x14ac:dyDescent="0.3">
      <c r="A68" s="11">
        <v>3</v>
      </c>
      <c r="B68" s="11">
        <v>3</v>
      </c>
    </row>
    <row r="69" spans="1:2" x14ac:dyDescent="0.3">
      <c r="A69" s="11">
        <v>5</v>
      </c>
      <c r="B69" s="11">
        <v>4</v>
      </c>
    </row>
    <row r="70" spans="1:2" x14ac:dyDescent="0.3">
      <c r="A70" s="11">
        <v>3</v>
      </c>
      <c r="B70" s="11">
        <v>4</v>
      </c>
    </row>
    <row r="71" spans="1:2" x14ac:dyDescent="0.3">
      <c r="A71" s="11">
        <v>2</v>
      </c>
      <c r="B71" s="11">
        <v>4</v>
      </c>
    </row>
    <row r="72" spans="1:2" x14ac:dyDescent="0.3">
      <c r="A72" s="11">
        <v>2</v>
      </c>
      <c r="B72" s="11">
        <v>2</v>
      </c>
    </row>
    <row r="73" spans="1:2" x14ac:dyDescent="0.3">
      <c r="A73" s="11">
        <v>4</v>
      </c>
      <c r="B73" s="11">
        <v>3</v>
      </c>
    </row>
    <row r="74" spans="1:2" x14ac:dyDescent="0.3">
      <c r="A74" s="11">
        <v>4</v>
      </c>
      <c r="B74" s="11">
        <v>3</v>
      </c>
    </row>
    <row r="75" spans="1:2" x14ac:dyDescent="0.3">
      <c r="A75" s="11">
        <v>2</v>
      </c>
      <c r="B75" s="11">
        <v>1</v>
      </c>
    </row>
    <row r="76" spans="1:2" x14ac:dyDescent="0.3">
      <c r="A76" s="11">
        <v>9</v>
      </c>
      <c r="B76" s="11">
        <v>4</v>
      </c>
    </row>
    <row r="77" spans="1:2" x14ac:dyDescent="0.3">
      <c r="A77" s="11">
        <v>3</v>
      </c>
      <c r="B77" s="11">
        <v>4</v>
      </c>
    </row>
    <row r="78" spans="1:2" x14ac:dyDescent="0.3">
      <c r="A78" s="11">
        <v>5</v>
      </c>
      <c r="B78" s="11">
        <v>1</v>
      </c>
    </row>
    <row r="79" spans="1:2" x14ac:dyDescent="0.3">
      <c r="A79" s="11">
        <v>4</v>
      </c>
      <c r="B79" s="11">
        <v>1</v>
      </c>
    </row>
    <row r="80" spans="1:2" x14ac:dyDescent="0.3">
      <c r="A80" s="11">
        <v>3</v>
      </c>
      <c r="B80" s="11">
        <v>1</v>
      </c>
    </row>
    <row r="81" spans="1:2" x14ac:dyDescent="0.3">
      <c r="A81" s="11">
        <v>3</v>
      </c>
      <c r="B81" s="11">
        <v>1</v>
      </c>
    </row>
    <row r="82" spans="1:2" x14ac:dyDescent="0.3">
      <c r="A82" s="11">
        <v>3</v>
      </c>
      <c r="B82" s="11">
        <v>1</v>
      </c>
    </row>
    <row r="83" spans="1:2" x14ac:dyDescent="0.3">
      <c r="A83" s="11">
        <v>3</v>
      </c>
      <c r="B83" s="11">
        <v>5</v>
      </c>
    </row>
    <row r="84" spans="1:2" x14ac:dyDescent="0.3">
      <c r="A84" s="11">
        <v>8</v>
      </c>
      <c r="B84" s="11">
        <v>9</v>
      </c>
    </row>
    <row r="85" spans="1:2" x14ac:dyDescent="0.3">
      <c r="A85" s="11">
        <v>5</v>
      </c>
      <c r="B85" s="11">
        <v>2</v>
      </c>
    </row>
    <row r="86" spans="1:2" x14ac:dyDescent="0.3">
      <c r="A86" s="11">
        <v>4</v>
      </c>
      <c r="B86" s="11">
        <v>2</v>
      </c>
    </row>
    <row r="87" spans="1:2" x14ac:dyDescent="0.3">
      <c r="A87" s="11">
        <v>2</v>
      </c>
      <c r="B87" s="11">
        <v>4</v>
      </c>
    </row>
    <row r="88" spans="1:2" x14ac:dyDescent="0.3">
      <c r="A88" s="11">
        <v>3</v>
      </c>
      <c r="B88" s="11">
        <v>3</v>
      </c>
    </row>
    <row r="89" spans="1:2" x14ac:dyDescent="0.3">
      <c r="A89" s="11">
        <v>6</v>
      </c>
      <c r="B89" s="11">
        <v>3</v>
      </c>
    </row>
    <row r="90" spans="1:2" x14ac:dyDescent="0.3">
      <c r="A90" s="11">
        <v>2</v>
      </c>
      <c r="B90" s="11">
        <v>2</v>
      </c>
    </row>
    <row r="91" spans="1:2" x14ac:dyDescent="0.3">
      <c r="A91" s="11">
        <v>1</v>
      </c>
      <c r="B91" s="11">
        <v>4</v>
      </c>
    </row>
    <row r="92" spans="1:2" x14ac:dyDescent="0.3">
      <c r="A92" s="11">
        <v>2</v>
      </c>
      <c r="B92" s="11">
        <v>5</v>
      </c>
    </row>
    <row r="93" spans="1:2" x14ac:dyDescent="0.3">
      <c r="A93" s="11">
        <v>2</v>
      </c>
      <c r="B93" s="11">
        <v>4</v>
      </c>
    </row>
    <row r="94" spans="1:2" x14ac:dyDescent="0.3">
      <c r="A94" s="11">
        <v>2</v>
      </c>
      <c r="B94" s="11">
        <v>4</v>
      </c>
    </row>
    <row r="95" spans="1:2" x14ac:dyDescent="0.3">
      <c r="A95" s="11">
        <v>6</v>
      </c>
      <c r="B95" s="11">
        <v>3</v>
      </c>
    </row>
    <row r="96" spans="1:2" x14ac:dyDescent="0.3">
      <c r="A96" s="11">
        <v>2</v>
      </c>
      <c r="B96" s="11">
        <v>2</v>
      </c>
    </row>
    <row r="97" spans="1:2" x14ac:dyDescent="0.3">
      <c r="A97" s="11">
        <v>3</v>
      </c>
      <c r="B97" s="11">
        <v>6</v>
      </c>
    </row>
    <row r="98" spans="1:2" x14ac:dyDescent="0.3">
      <c r="A98" s="11">
        <v>3</v>
      </c>
      <c r="B98" s="11">
        <v>1</v>
      </c>
    </row>
    <row r="99" spans="1:2" x14ac:dyDescent="0.3">
      <c r="A99" s="11">
        <v>3</v>
      </c>
      <c r="B99" s="11">
        <v>1</v>
      </c>
    </row>
    <row r="100" spans="1:2" x14ac:dyDescent="0.3">
      <c r="A100" s="11">
        <v>2</v>
      </c>
      <c r="B100" s="11">
        <v>2</v>
      </c>
    </row>
    <row r="101" spans="1:2" x14ac:dyDescent="0.3">
      <c r="A101" s="11">
        <v>4</v>
      </c>
      <c r="B101" s="11">
        <v>5</v>
      </c>
    </row>
    <row r="102" spans="1:2" x14ac:dyDescent="0.3">
      <c r="A102" s="11">
        <v>4</v>
      </c>
      <c r="B102" s="11">
        <v>4</v>
      </c>
    </row>
    <row r="103" spans="1:2" x14ac:dyDescent="0.3">
      <c r="A103" s="11">
        <v>4</v>
      </c>
      <c r="B103" s="11">
        <v>3</v>
      </c>
    </row>
    <row r="104" spans="1:2" x14ac:dyDescent="0.3">
      <c r="A104" s="11">
        <v>2</v>
      </c>
      <c r="B104" s="11">
        <v>2</v>
      </c>
    </row>
    <row r="105" spans="1:2" x14ac:dyDescent="0.3">
      <c r="A105" s="11">
        <v>2</v>
      </c>
      <c r="B105" s="11">
        <v>2</v>
      </c>
    </row>
    <row r="106" spans="1:2" x14ac:dyDescent="0.3">
      <c r="A106" s="11">
        <v>1</v>
      </c>
      <c r="B106" s="11">
        <v>8</v>
      </c>
    </row>
    <row r="107" spans="1:2" x14ac:dyDescent="0.3">
      <c r="A107" s="11">
        <v>1</v>
      </c>
      <c r="B107" s="11">
        <v>1</v>
      </c>
    </row>
    <row r="108" spans="1:2" x14ac:dyDescent="0.3">
      <c r="A108" s="11">
        <v>5</v>
      </c>
      <c r="B108" s="11">
        <v>1</v>
      </c>
    </row>
    <row r="109" spans="1:2" x14ac:dyDescent="0.3">
      <c r="A109" s="11">
        <v>4</v>
      </c>
      <c r="B109" s="11">
        <v>1</v>
      </c>
    </row>
    <row r="110" spans="1:2" x14ac:dyDescent="0.3">
      <c r="A110" s="11">
        <v>2</v>
      </c>
      <c r="B110" s="11">
        <v>1</v>
      </c>
    </row>
    <row r="111" spans="1:2" x14ac:dyDescent="0.3">
      <c r="A111" s="11">
        <v>3</v>
      </c>
      <c r="B111" s="11">
        <v>1</v>
      </c>
    </row>
    <row r="112" spans="1:2" x14ac:dyDescent="0.3">
      <c r="A112" s="11">
        <v>3</v>
      </c>
      <c r="B112" s="11">
        <v>1</v>
      </c>
    </row>
    <row r="113" spans="1:2" x14ac:dyDescent="0.3">
      <c r="A113" s="11">
        <v>2</v>
      </c>
      <c r="B113" s="11">
        <v>1</v>
      </c>
    </row>
    <row r="114" spans="1:2" x14ac:dyDescent="0.3">
      <c r="A114" s="11">
        <v>2</v>
      </c>
      <c r="B114" s="11">
        <v>2</v>
      </c>
    </row>
    <row r="115" spans="1:2" x14ac:dyDescent="0.3">
      <c r="A115" s="11">
        <v>2</v>
      </c>
      <c r="B115" s="11">
        <v>1</v>
      </c>
    </row>
    <row r="116" spans="1:2" x14ac:dyDescent="0.3">
      <c r="A116" s="11">
        <v>2</v>
      </c>
      <c r="B116" s="11">
        <v>3</v>
      </c>
    </row>
    <row r="117" spans="1:2" x14ac:dyDescent="0.3">
      <c r="A117" s="11">
        <v>6</v>
      </c>
      <c r="B117" s="11">
        <v>2</v>
      </c>
    </row>
    <row r="118" spans="1:2" x14ac:dyDescent="0.3">
      <c r="A118" s="11">
        <v>4</v>
      </c>
      <c r="B118" s="11">
        <v>3</v>
      </c>
    </row>
    <row r="119" spans="1:2" x14ac:dyDescent="0.3">
      <c r="A119" s="11">
        <v>4</v>
      </c>
      <c r="B119" s="11">
        <v>3</v>
      </c>
    </row>
    <row r="120" spans="1:2" x14ac:dyDescent="0.3">
      <c r="A120" s="11">
        <v>4</v>
      </c>
      <c r="B120" s="11">
        <v>3</v>
      </c>
    </row>
    <row r="121" spans="1:2" x14ac:dyDescent="0.3">
      <c r="A121" s="11">
        <v>4</v>
      </c>
      <c r="B121" s="11">
        <v>3</v>
      </c>
    </row>
    <row r="122" spans="1:2" x14ac:dyDescent="0.3">
      <c r="A122" s="11">
        <v>4</v>
      </c>
      <c r="B122" s="11">
        <v>2</v>
      </c>
    </row>
    <row r="123" spans="1:2" x14ac:dyDescent="0.3">
      <c r="A123" s="11">
        <v>4</v>
      </c>
      <c r="B123" s="11">
        <v>3</v>
      </c>
    </row>
    <row r="124" spans="1:2" x14ac:dyDescent="0.3">
      <c r="A124" s="11">
        <v>3</v>
      </c>
      <c r="B124" s="11">
        <v>3</v>
      </c>
    </row>
    <row r="125" spans="1:2" x14ac:dyDescent="0.3">
      <c r="A125" s="11">
        <v>3</v>
      </c>
      <c r="B125" s="11">
        <v>3</v>
      </c>
    </row>
    <row r="126" spans="1:2" x14ac:dyDescent="0.3">
      <c r="A126" s="11">
        <v>3</v>
      </c>
      <c r="B126" s="11">
        <v>4</v>
      </c>
    </row>
    <row r="127" spans="1:2" x14ac:dyDescent="0.3">
      <c r="A127" s="11">
        <v>3</v>
      </c>
      <c r="B127" s="11">
        <v>2</v>
      </c>
    </row>
    <row r="128" spans="1:2" x14ac:dyDescent="0.3">
      <c r="A128" s="11">
        <v>3</v>
      </c>
      <c r="B128" s="11">
        <v>4</v>
      </c>
    </row>
    <row r="129" spans="1:2" x14ac:dyDescent="0.3">
      <c r="A129" s="11">
        <v>3</v>
      </c>
      <c r="B129" s="11">
        <v>3</v>
      </c>
    </row>
    <row r="130" spans="1:2" x14ac:dyDescent="0.3">
      <c r="A130" s="11">
        <v>3</v>
      </c>
      <c r="B130" s="11">
        <v>2</v>
      </c>
    </row>
    <row r="131" spans="1:2" x14ac:dyDescent="0.3">
      <c r="A131" s="11">
        <v>2</v>
      </c>
      <c r="B131" s="11">
        <v>1</v>
      </c>
    </row>
    <row r="132" spans="1:2" x14ac:dyDescent="0.3">
      <c r="A132" s="11">
        <v>2</v>
      </c>
      <c r="B132" s="11">
        <v>1</v>
      </c>
    </row>
    <row r="133" spans="1:2" x14ac:dyDescent="0.3">
      <c r="A133" s="11">
        <v>1</v>
      </c>
      <c r="B133" s="11">
        <v>1</v>
      </c>
    </row>
    <row r="134" spans="1:2" x14ac:dyDescent="0.3">
      <c r="A134" s="11">
        <v>1</v>
      </c>
      <c r="B134" s="11">
        <v>1</v>
      </c>
    </row>
    <row r="135" spans="1:2" x14ac:dyDescent="0.3">
      <c r="A135" s="11">
        <v>3</v>
      </c>
      <c r="B135" s="11">
        <v>4</v>
      </c>
    </row>
    <row r="136" spans="1:2" x14ac:dyDescent="0.3">
      <c r="A136" s="11">
        <v>3</v>
      </c>
      <c r="B136" s="11">
        <v>7</v>
      </c>
    </row>
    <row r="137" spans="1:2" x14ac:dyDescent="0.3">
      <c r="A137" s="11">
        <v>3</v>
      </c>
      <c r="B137" s="11">
        <v>1</v>
      </c>
    </row>
    <row r="138" spans="1:2" x14ac:dyDescent="0.3">
      <c r="A138" s="11">
        <v>3</v>
      </c>
      <c r="B138" s="11">
        <v>1</v>
      </c>
    </row>
    <row r="139" spans="1:2" x14ac:dyDescent="0.3">
      <c r="A139" s="11">
        <v>2</v>
      </c>
      <c r="B139" s="11">
        <v>1</v>
      </c>
    </row>
    <row r="140" spans="1:2" x14ac:dyDescent="0.3">
      <c r="A140" s="11">
        <v>2</v>
      </c>
      <c r="B140" s="11">
        <v>1</v>
      </c>
    </row>
    <row r="141" spans="1:2" x14ac:dyDescent="0.3">
      <c r="A141" s="11">
        <v>2</v>
      </c>
      <c r="B141" s="11">
        <v>2</v>
      </c>
    </row>
    <row r="142" spans="1:2" x14ac:dyDescent="0.3">
      <c r="A142" s="11">
        <v>1</v>
      </c>
      <c r="B142" s="11">
        <v>7</v>
      </c>
    </row>
    <row r="143" spans="1:2" x14ac:dyDescent="0.3">
      <c r="A143" s="11">
        <v>6</v>
      </c>
      <c r="B143" s="11">
        <v>2</v>
      </c>
    </row>
    <row r="144" spans="1:2" x14ac:dyDescent="0.3">
      <c r="A144" s="11">
        <v>5</v>
      </c>
      <c r="B144" s="11">
        <v>2</v>
      </c>
    </row>
    <row r="145" spans="1:2" x14ac:dyDescent="0.3">
      <c r="A145" s="11">
        <v>2</v>
      </c>
      <c r="B145" s="11">
        <v>4</v>
      </c>
    </row>
    <row r="146" spans="1:2" x14ac:dyDescent="0.3">
      <c r="A146" s="11">
        <v>1</v>
      </c>
      <c r="B146" s="11">
        <v>2</v>
      </c>
    </row>
    <row r="147" spans="1:2" x14ac:dyDescent="0.3">
      <c r="A147" s="11">
        <v>4</v>
      </c>
      <c r="B147" s="11">
        <v>6</v>
      </c>
    </row>
    <row r="148" spans="1:2" x14ac:dyDescent="0.3">
      <c r="A148" s="11">
        <v>3</v>
      </c>
      <c r="B148" s="11">
        <v>2</v>
      </c>
    </row>
    <row r="149" spans="1:2" x14ac:dyDescent="0.3">
      <c r="A149" s="11">
        <v>1</v>
      </c>
      <c r="B149" s="11">
        <v>4</v>
      </c>
    </row>
    <row r="150" spans="1:2" x14ac:dyDescent="0.3">
      <c r="A150" s="11">
        <v>1</v>
      </c>
      <c r="B150" s="11">
        <v>4</v>
      </c>
    </row>
    <row r="151" spans="1:2" x14ac:dyDescent="0.3">
      <c r="A151" s="11">
        <v>7</v>
      </c>
      <c r="B151" s="11">
        <v>1</v>
      </c>
    </row>
    <row r="152" spans="1:2" x14ac:dyDescent="0.3">
      <c r="A152" s="11">
        <v>8</v>
      </c>
      <c r="B152" s="11">
        <v>3</v>
      </c>
    </row>
    <row r="153" spans="1:2" x14ac:dyDescent="0.3">
      <c r="A153" s="11">
        <v>7</v>
      </c>
      <c r="B153" s="11">
        <v>3</v>
      </c>
    </row>
    <row r="154" spans="1:2" x14ac:dyDescent="0.3">
      <c r="A154" s="11">
        <v>4</v>
      </c>
      <c r="B154" s="11">
        <v>7</v>
      </c>
    </row>
    <row r="155" spans="1:2" x14ac:dyDescent="0.3">
      <c r="A155" s="11">
        <v>4</v>
      </c>
      <c r="B155" s="11">
        <v>5</v>
      </c>
    </row>
    <row r="156" spans="1:2" x14ac:dyDescent="0.3">
      <c r="A156" s="11">
        <v>4</v>
      </c>
      <c r="B156" s="11">
        <v>1</v>
      </c>
    </row>
    <row r="157" spans="1:2" x14ac:dyDescent="0.3">
      <c r="A157" s="11">
        <v>4</v>
      </c>
      <c r="B157" s="11">
        <v>6</v>
      </c>
    </row>
    <row r="158" spans="1:2" x14ac:dyDescent="0.3">
      <c r="A158" s="11">
        <v>4</v>
      </c>
      <c r="B158" s="11">
        <v>4</v>
      </c>
    </row>
    <row r="159" spans="1:2" x14ac:dyDescent="0.3">
      <c r="A159" s="11">
        <v>3</v>
      </c>
      <c r="B159" s="11">
        <v>3</v>
      </c>
    </row>
    <row r="160" spans="1:2" x14ac:dyDescent="0.3">
      <c r="A160" s="11">
        <v>3</v>
      </c>
      <c r="B160" s="11">
        <v>3</v>
      </c>
    </row>
    <row r="161" spans="1:2" x14ac:dyDescent="0.3">
      <c r="A161" s="11">
        <v>4</v>
      </c>
      <c r="B161" s="11">
        <v>2</v>
      </c>
    </row>
    <row r="162" spans="1:2" x14ac:dyDescent="0.3">
      <c r="A162" s="11">
        <v>3</v>
      </c>
      <c r="B162" s="11">
        <v>2</v>
      </c>
    </row>
    <row r="163" spans="1:2" x14ac:dyDescent="0.3">
      <c r="A163" s="11">
        <v>3</v>
      </c>
      <c r="B163" s="11">
        <v>2</v>
      </c>
    </row>
    <row r="164" spans="1:2" x14ac:dyDescent="0.3">
      <c r="A164" s="11">
        <v>8</v>
      </c>
      <c r="B164" s="11">
        <v>3</v>
      </c>
    </row>
    <row r="165" spans="1:2" x14ac:dyDescent="0.3">
      <c r="A165" s="11">
        <v>4</v>
      </c>
      <c r="B165" s="11">
        <v>4</v>
      </c>
    </row>
    <row r="166" spans="1:2" x14ac:dyDescent="0.3">
      <c r="A166" s="11">
        <v>3</v>
      </c>
      <c r="B166" s="11">
        <v>3</v>
      </c>
    </row>
    <row r="167" spans="1:2" x14ac:dyDescent="0.3">
      <c r="A167" s="11">
        <v>3</v>
      </c>
      <c r="B167" s="11">
        <v>6</v>
      </c>
    </row>
    <row r="168" spans="1:2" x14ac:dyDescent="0.3">
      <c r="A168" s="11">
        <v>2</v>
      </c>
      <c r="B168" s="11">
        <v>2</v>
      </c>
    </row>
    <row r="169" spans="1:2" x14ac:dyDescent="0.3">
      <c r="A169" s="11">
        <v>3</v>
      </c>
      <c r="B169" s="11">
        <v>7</v>
      </c>
    </row>
    <row r="170" spans="1:2" x14ac:dyDescent="0.3">
      <c r="A170" s="11">
        <v>3</v>
      </c>
      <c r="B170" s="11">
        <v>3</v>
      </c>
    </row>
    <row r="171" spans="1:2" x14ac:dyDescent="0.3">
      <c r="A171" s="11">
        <v>3</v>
      </c>
      <c r="B171" s="11">
        <v>4</v>
      </c>
    </row>
    <row r="172" spans="1:2" x14ac:dyDescent="0.3">
      <c r="A172" s="11">
        <v>4</v>
      </c>
      <c r="B172" s="11">
        <v>1</v>
      </c>
    </row>
    <row r="173" spans="1:2" x14ac:dyDescent="0.3">
      <c r="A173" s="11">
        <v>9</v>
      </c>
      <c r="B173" s="11">
        <v>2</v>
      </c>
    </row>
    <row r="174" spans="1:2" x14ac:dyDescent="0.3">
      <c r="A174" s="11">
        <v>2</v>
      </c>
      <c r="B174" s="11">
        <v>8</v>
      </c>
    </row>
    <row r="175" spans="1:2" x14ac:dyDescent="0.3">
      <c r="A175" s="11">
        <v>2</v>
      </c>
      <c r="B175" s="11">
        <v>5</v>
      </c>
    </row>
    <row r="176" spans="1:2" x14ac:dyDescent="0.3">
      <c r="A176" s="11">
        <v>2</v>
      </c>
      <c r="B176" s="11">
        <v>5</v>
      </c>
    </row>
    <row r="177" spans="1:2" x14ac:dyDescent="0.3">
      <c r="A177" s="11">
        <v>4</v>
      </c>
      <c r="B177" s="11">
        <v>3</v>
      </c>
    </row>
    <row r="178" spans="1:2" x14ac:dyDescent="0.3">
      <c r="A178" s="11">
        <v>1</v>
      </c>
      <c r="B178" s="11">
        <v>7</v>
      </c>
    </row>
    <row r="179" spans="1:2" x14ac:dyDescent="0.3">
      <c r="A179" s="11">
        <v>2</v>
      </c>
      <c r="B179" s="11">
        <v>3</v>
      </c>
    </row>
    <row r="180" spans="1:2" x14ac:dyDescent="0.3">
      <c r="A180" s="11">
        <v>2</v>
      </c>
      <c r="B180" s="11">
        <v>5</v>
      </c>
    </row>
    <row r="181" spans="1:2" x14ac:dyDescent="0.3">
      <c r="A181" s="11">
        <v>1</v>
      </c>
      <c r="B181" s="11">
        <v>7</v>
      </c>
    </row>
    <row r="182" spans="1:2" x14ac:dyDescent="0.3">
      <c r="A182" s="11">
        <v>1</v>
      </c>
      <c r="B182" s="11">
        <v>8</v>
      </c>
    </row>
    <row r="183" spans="1:2" x14ac:dyDescent="0.3">
      <c r="A183" s="11">
        <v>2</v>
      </c>
      <c r="B183" s="11">
        <v>1</v>
      </c>
    </row>
    <row r="184" spans="1:2" x14ac:dyDescent="0.3">
      <c r="A184" s="11">
        <v>2</v>
      </c>
      <c r="B184" s="11">
        <v>1</v>
      </c>
    </row>
    <row r="185" spans="1:2" x14ac:dyDescent="0.3">
      <c r="A185" s="11">
        <v>2</v>
      </c>
      <c r="B185" s="11">
        <v>4</v>
      </c>
    </row>
    <row r="186" spans="1:2" x14ac:dyDescent="0.3">
      <c r="A186" s="11">
        <v>6</v>
      </c>
      <c r="B186" s="11">
        <v>3</v>
      </c>
    </row>
    <row r="187" spans="1:2" x14ac:dyDescent="0.3">
      <c r="A187" s="11">
        <v>1</v>
      </c>
      <c r="B187" s="11">
        <v>3</v>
      </c>
    </row>
    <row r="188" spans="1:2" x14ac:dyDescent="0.3">
      <c r="A188" s="11">
        <v>3</v>
      </c>
      <c r="B188" s="11">
        <v>3</v>
      </c>
    </row>
    <row r="189" spans="1:2" x14ac:dyDescent="0.3">
      <c r="A189" s="11">
        <v>3</v>
      </c>
      <c r="B189" s="11">
        <v>5</v>
      </c>
    </row>
    <row r="190" spans="1:2" x14ac:dyDescent="0.3">
      <c r="A190" s="11">
        <v>2</v>
      </c>
      <c r="B190" s="11">
        <v>4</v>
      </c>
    </row>
    <row r="191" spans="1:2" x14ac:dyDescent="0.3">
      <c r="A191" s="11">
        <v>1</v>
      </c>
      <c r="B191" s="11">
        <v>3</v>
      </c>
    </row>
    <row r="192" spans="1:2" x14ac:dyDescent="0.3">
      <c r="A192" s="11">
        <v>1</v>
      </c>
      <c r="B192" s="11">
        <v>1</v>
      </c>
    </row>
    <row r="193" spans="1:2" x14ac:dyDescent="0.3">
      <c r="A193" s="11">
        <v>6</v>
      </c>
      <c r="B193" s="11">
        <v>2</v>
      </c>
    </row>
    <row r="194" spans="1:2" x14ac:dyDescent="0.3">
      <c r="A194" s="11">
        <v>5</v>
      </c>
      <c r="B194" s="11">
        <v>1</v>
      </c>
    </row>
    <row r="195" spans="1:2" x14ac:dyDescent="0.3">
      <c r="A195" s="11">
        <v>5</v>
      </c>
      <c r="B195" s="11">
        <v>1</v>
      </c>
    </row>
    <row r="196" spans="1:2" x14ac:dyDescent="0.3">
      <c r="A196" s="11">
        <v>4</v>
      </c>
      <c r="B196" s="11">
        <v>4</v>
      </c>
    </row>
    <row r="197" spans="1:2" x14ac:dyDescent="0.3">
      <c r="A197" s="11">
        <v>4</v>
      </c>
      <c r="B197" s="11">
        <v>3</v>
      </c>
    </row>
    <row r="198" spans="1:2" x14ac:dyDescent="0.3">
      <c r="A198" s="11">
        <v>3</v>
      </c>
      <c r="B198" s="11">
        <v>3</v>
      </c>
    </row>
    <row r="199" spans="1:2" x14ac:dyDescent="0.3">
      <c r="A199" s="11">
        <v>3</v>
      </c>
      <c r="B199" s="11">
        <v>2</v>
      </c>
    </row>
    <row r="200" spans="1:2" x14ac:dyDescent="0.3">
      <c r="A200" s="11">
        <v>3</v>
      </c>
      <c r="B200" s="11">
        <v>2</v>
      </c>
    </row>
    <row r="201" spans="1:2" x14ac:dyDescent="0.3">
      <c r="A201" s="11">
        <v>3</v>
      </c>
      <c r="B201" s="11">
        <v>2</v>
      </c>
    </row>
    <row r="202" spans="1:2" x14ac:dyDescent="0.3">
      <c r="A202" s="11">
        <v>3</v>
      </c>
      <c r="B202" s="11">
        <v>1</v>
      </c>
    </row>
    <row r="203" spans="1:2" x14ac:dyDescent="0.3">
      <c r="A203" s="11">
        <v>5</v>
      </c>
      <c r="B203" s="11">
        <v>4</v>
      </c>
    </row>
    <row r="204" spans="1:2" x14ac:dyDescent="0.3">
      <c r="A204" s="11">
        <v>3</v>
      </c>
      <c r="B204" s="11">
        <v>4</v>
      </c>
    </row>
    <row r="205" spans="1:2" x14ac:dyDescent="0.3">
      <c r="A205" s="11">
        <v>3</v>
      </c>
      <c r="B205" s="11">
        <v>3</v>
      </c>
    </row>
    <row r="206" spans="1:2" x14ac:dyDescent="0.3">
      <c r="A206" s="11">
        <v>5</v>
      </c>
      <c r="B206" s="11">
        <v>3</v>
      </c>
    </row>
    <row r="207" spans="1:2" x14ac:dyDescent="0.3">
      <c r="A207" s="11">
        <v>4</v>
      </c>
      <c r="B207" s="11">
        <v>2</v>
      </c>
    </row>
    <row r="208" spans="1:2" x14ac:dyDescent="0.3">
      <c r="A208" s="11">
        <v>3</v>
      </c>
      <c r="B208" s="11">
        <v>2</v>
      </c>
    </row>
    <row r="209" spans="1:2" x14ac:dyDescent="0.3">
      <c r="A209" s="11">
        <v>3</v>
      </c>
      <c r="B209" s="11">
        <v>1</v>
      </c>
    </row>
    <row r="210" spans="1:2" x14ac:dyDescent="0.3">
      <c r="A210" s="11">
        <v>5</v>
      </c>
      <c r="B210" s="11">
        <v>4</v>
      </c>
    </row>
    <row r="211" spans="1:2" x14ac:dyDescent="0.3">
      <c r="A211" s="11">
        <v>8</v>
      </c>
      <c r="B211" s="11">
        <v>7</v>
      </c>
    </row>
    <row r="212" spans="1:2" x14ac:dyDescent="0.3">
      <c r="A212" s="11">
        <v>4</v>
      </c>
      <c r="B212" s="11">
        <v>3</v>
      </c>
    </row>
    <row r="213" spans="1:2" x14ac:dyDescent="0.3">
      <c r="A213" s="11">
        <v>3</v>
      </c>
      <c r="B213" s="11">
        <v>4</v>
      </c>
    </row>
    <row r="214" spans="1:2" x14ac:dyDescent="0.3">
      <c r="A214" s="11">
        <v>1</v>
      </c>
      <c r="B214" s="11">
        <v>4</v>
      </c>
    </row>
    <row r="215" spans="1:2" x14ac:dyDescent="0.3">
      <c r="A215" s="11">
        <v>5</v>
      </c>
      <c r="B215" s="11">
        <v>3</v>
      </c>
    </row>
    <row r="216" spans="1:2" x14ac:dyDescent="0.3">
      <c r="A216" s="11">
        <v>4</v>
      </c>
      <c r="B216" s="11">
        <v>3</v>
      </c>
    </row>
    <row r="217" spans="1:2" x14ac:dyDescent="0.3">
      <c r="A217" s="11">
        <v>1</v>
      </c>
      <c r="B217" s="11">
        <v>2</v>
      </c>
    </row>
    <row r="218" spans="1:2" x14ac:dyDescent="0.3">
      <c r="A218" s="11">
        <v>1</v>
      </c>
      <c r="B218" s="11">
        <v>1</v>
      </c>
    </row>
    <row r="219" spans="1:2" x14ac:dyDescent="0.3">
      <c r="A219" s="11">
        <v>1</v>
      </c>
      <c r="B219" s="11">
        <v>2</v>
      </c>
    </row>
    <row r="220" spans="1:2" x14ac:dyDescent="0.3">
      <c r="A220" s="11">
        <v>6</v>
      </c>
      <c r="B220" s="11">
        <v>4</v>
      </c>
    </row>
    <row r="221" spans="1:2" x14ac:dyDescent="0.3">
      <c r="A221" s="11">
        <v>4</v>
      </c>
      <c r="B221" s="11">
        <v>3</v>
      </c>
    </row>
    <row r="222" spans="1:2" x14ac:dyDescent="0.3">
      <c r="A222" s="11">
        <v>3</v>
      </c>
      <c r="B222" s="11">
        <v>5</v>
      </c>
    </row>
    <row r="223" spans="1:2" x14ac:dyDescent="0.3">
      <c r="A223" s="11">
        <v>4</v>
      </c>
      <c r="B223" s="11">
        <v>5</v>
      </c>
    </row>
    <row r="224" spans="1:2" x14ac:dyDescent="0.3">
      <c r="A224" s="11">
        <v>4</v>
      </c>
      <c r="B224" s="11">
        <v>2</v>
      </c>
    </row>
    <row r="225" spans="1:2" x14ac:dyDescent="0.3">
      <c r="A225" s="11">
        <v>4</v>
      </c>
      <c r="B225" s="11">
        <v>4</v>
      </c>
    </row>
    <row r="226" spans="1:2" x14ac:dyDescent="0.3">
      <c r="A226" s="11">
        <v>4</v>
      </c>
      <c r="B226" s="11">
        <v>5</v>
      </c>
    </row>
    <row r="227" spans="1:2" x14ac:dyDescent="0.3">
      <c r="A227" s="11">
        <v>3</v>
      </c>
      <c r="B227" s="11">
        <v>3</v>
      </c>
    </row>
    <row r="228" spans="1:2" x14ac:dyDescent="0.3">
      <c r="A228" s="11">
        <v>3</v>
      </c>
      <c r="B228" s="11">
        <v>4</v>
      </c>
    </row>
    <row r="229" spans="1:2" x14ac:dyDescent="0.3">
      <c r="A229" s="11">
        <v>3</v>
      </c>
      <c r="B229" s="11">
        <v>4</v>
      </c>
    </row>
    <row r="230" spans="1:2" x14ac:dyDescent="0.3">
      <c r="A230" s="11">
        <v>2</v>
      </c>
      <c r="B230" s="11">
        <v>3</v>
      </c>
    </row>
    <row r="231" spans="1:2" x14ac:dyDescent="0.3">
      <c r="A231" s="11">
        <v>2</v>
      </c>
      <c r="B231" s="11">
        <v>8</v>
      </c>
    </row>
    <row r="232" spans="1:2" x14ac:dyDescent="0.3">
      <c r="A232" s="11">
        <v>3</v>
      </c>
      <c r="B232" s="11">
        <v>9</v>
      </c>
    </row>
    <row r="233" spans="1:2" x14ac:dyDescent="0.3">
      <c r="A233" s="11">
        <v>7</v>
      </c>
      <c r="B233" s="11">
        <v>9</v>
      </c>
    </row>
    <row r="234" spans="1:2" x14ac:dyDescent="0.3">
      <c r="A234" s="11">
        <v>4</v>
      </c>
      <c r="B234" s="11">
        <v>7</v>
      </c>
    </row>
    <row r="235" spans="1:2" x14ac:dyDescent="0.3">
      <c r="A235" s="11">
        <v>4</v>
      </c>
      <c r="B235" s="11">
        <v>2</v>
      </c>
    </row>
    <row r="236" spans="1:2" x14ac:dyDescent="0.3">
      <c r="A236" s="11">
        <v>4</v>
      </c>
      <c r="B236" s="11">
        <v>1</v>
      </c>
    </row>
    <row r="237" spans="1:2" x14ac:dyDescent="0.3">
      <c r="A237" s="11">
        <v>5</v>
      </c>
      <c r="B237" s="11">
        <v>4</v>
      </c>
    </row>
    <row r="238" spans="1:2" x14ac:dyDescent="0.3">
      <c r="A238" s="11">
        <v>3</v>
      </c>
      <c r="B238" s="11">
        <v>3</v>
      </c>
    </row>
    <row r="239" spans="1:2" x14ac:dyDescent="0.3">
      <c r="A239" s="11">
        <v>3</v>
      </c>
      <c r="B239" s="11">
        <v>2</v>
      </c>
    </row>
    <row r="240" spans="1:2" x14ac:dyDescent="0.3">
      <c r="A240" s="11">
        <v>3</v>
      </c>
      <c r="B240" s="11">
        <v>1</v>
      </c>
    </row>
    <row r="241" spans="1:2" x14ac:dyDescent="0.3">
      <c r="A241" s="11">
        <v>3</v>
      </c>
      <c r="B241" s="11">
        <v>3</v>
      </c>
    </row>
    <row r="242" spans="1:2" x14ac:dyDescent="0.3">
      <c r="A242" s="11">
        <v>4</v>
      </c>
      <c r="B242" s="11">
        <v>1</v>
      </c>
    </row>
    <row r="243" spans="1:2" x14ac:dyDescent="0.3">
      <c r="A243" s="11">
        <v>4</v>
      </c>
      <c r="B243" s="11">
        <v>9</v>
      </c>
    </row>
    <row r="244" spans="1:2" x14ac:dyDescent="0.3">
      <c r="A244" s="11">
        <v>3</v>
      </c>
      <c r="B244" s="11">
        <v>3</v>
      </c>
    </row>
    <row r="245" spans="1:2" x14ac:dyDescent="0.3">
      <c r="A245" s="11">
        <v>3</v>
      </c>
      <c r="B245" s="11">
        <v>2</v>
      </c>
    </row>
    <row r="246" spans="1:2" x14ac:dyDescent="0.3">
      <c r="A246" s="11">
        <v>3</v>
      </c>
      <c r="B246" s="11">
        <v>3</v>
      </c>
    </row>
    <row r="247" spans="1:2" x14ac:dyDescent="0.3">
      <c r="A247" s="11">
        <v>3</v>
      </c>
      <c r="B247" s="11">
        <v>2</v>
      </c>
    </row>
    <row r="248" spans="1:2" x14ac:dyDescent="0.3">
      <c r="A248" s="11">
        <v>2</v>
      </c>
      <c r="B248" s="11">
        <v>2</v>
      </c>
    </row>
    <row r="249" spans="1:2" x14ac:dyDescent="0.3">
      <c r="A249" s="11">
        <v>3</v>
      </c>
      <c r="B249" s="11">
        <v>1</v>
      </c>
    </row>
    <row r="250" spans="1:2" x14ac:dyDescent="0.3">
      <c r="A250" s="11">
        <v>3</v>
      </c>
      <c r="B250" s="11">
        <v>5</v>
      </c>
    </row>
    <row r="251" spans="1:2" x14ac:dyDescent="0.3">
      <c r="A251" s="11">
        <v>3</v>
      </c>
      <c r="B251" s="11">
        <v>7</v>
      </c>
    </row>
    <row r="252" spans="1:2" x14ac:dyDescent="0.3">
      <c r="A252" s="11">
        <v>3</v>
      </c>
      <c r="B252" s="11">
        <v>5</v>
      </c>
    </row>
    <row r="253" spans="1:2" x14ac:dyDescent="0.3">
      <c r="A253" s="11">
        <v>3</v>
      </c>
      <c r="B253" s="11">
        <v>2</v>
      </c>
    </row>
    <row r="254" spans="1:2" x14ac:dyDescent="0.3">
      <c r="A254" s="11">
        <v>3</v>
      </c>
      <c r="B254" s="11">
        <v>1</v>
      </c>
    </row>
    <row r="255" spans="1:2" x14ac:dyDescent="0.3">
      <c r="A255" s="11">
        <v>3</v>
      </c>
      <c r="B255" s="11">
        <v>3</v>
      </c>
    </row>
    <row r="256" spans="1:2" x14ac:dyDescent="0.3">
      <c r="A256" s="11">
        <v>3</v>
      </c>
      <c r="B256" s="11">
        <v>5</v>
      </c>
    </row>
    <row r="257" spans="1:2" x14ac:dyDescent="0.3">
      <c r="A257" s="11">
        <v>2</v>
      </c>
      <c r="B257" s="11">
        <v>4</v>
      </c>
    </row>
    <row r="258" spans="1:2" x14ac:dyDescent="0.3">
      <c r="A258" s="11">
        <v>1</v>
      </c>
      <c r="B258" s="11">
        <v>3</v>
      </c>
    </row>
    <row r="259" spans="1:2" x14ac:dyDescent="0.3">
      <c r="A259" s="11">
        <v>1</v>
      </c>
      <c r="B259" s="11">
        <v>2</v>
      </c>
    </row>
    <row r="260" spans="1:2" x14ac:dyDescent="0.3">
      <c r="A260" s="11">
        <v>1</v>
      </c>
      <c r="B260" s="11">
        <v>6</v>
      </c>
    </row>
    <row r="261" spans="1:2" x14ac:dyDescent="0.3">
      <c r="A261" s="11">
        <v>1</v>
      </c>
      <c r="B261" s="11">
        <v>2</v>
      </c>
    </row>
    <row r="262" spans="1:2" x14ac:dyDescent="0.3">
      <c r="A262" s="11">
        <v>2</v>
      </c>
      <c r="B262" s="11">
        <v>6</v>
      </c>
    </row>
    <row r="263" spans="1:2" x14ac:dyDescent="0.3">
      <c r="A263" s="11">
        <v>4</v>
      </c>
      <c r="B263" s="11">
        <v>6</v>
      </c>
    </row>
    <row r="264" spans="1:2" x14ac:dyDescent="0.3">
      <c r="A264" s="11">
        <v>2</v>
      </c>
      <c r="B264" s="11">
        <v>2</v>
      </c>
    </row>
    <row r="265" spans="1:2" x14ac:dyDescent="0.3">
      <c r="A265" s="11">
        <v>3</v>
      </c>
    </row>
    <row r="266" spans="1:2" x14ac:dyDescent="0.3">
      <c r="A266" s="11">
        <v>3</v>
      </c>
    </row>
    <row r="267" spans="1:2" x14ac:dyDescent="0.3">
      <c r="A267" s="11">
        <v>3</v>
      </c>
    </row>
    <row r="268" spans="1:2" x14ac:dyDescent="0.3">
      <c r="A268" s="11">
        <v>3</v>
      </c>
    </row>
    <row r="269" spans="1:2" x14ac:dyDescent="0.3">
      <c r="A269" s="11">
        <v>1</v>
      </c>
    </row>
    <row r="270" spans="1:2" x14ac:dyDescent="0.3">
      <c r="A270" s="11">
        <v>1</v>
      </c>
    </row>
    <row r="271" spans="1:2" x14ac:dyDescent="0.3">
      <c r="A271" s="11">
        <v>1</v>
      </c>
    </row>
    <row r="272" spans="1:2" x14ac:dyDescent="0.3">
      <c r="A272" s="11">
        <v>3</v>
      </c>
    </row>
    <row r="273" spans="1:1" x14ac:dyDescent="0.3">
      <c r="A273" s="11">
        <v>3</v>
      </c>
    </row>
    <row r="274" spans="1:1" x14ac:dyDescent="0.3">
      <c r="A274" s="11">
        <v>3</v>
      </c>
    </row>
    <row r="275" spans="1:1" x14ac:dyDescent="0.3">
      <c r="A275" s="11">
        <v>1</v>
      </c>
    </row>
    <row r="276" spans="1:1" x14ac:dyDescent="0.3">
      <c r="A276" s="11">
        <v>5</v>
      </c>
    </row>
    <row r="277" spans="1:1" x14ac:dyDescent="0.3">
      <c r="A277" s="11">
        <v>3</v>
      </c>
    </row>
    <row r="278" spans="1:1" x14ac:dyDescent="0.3">
      <c r="A278" s="11">
        <v>3</v>
      </c>
    </row>
    <row r="279" spans="1:1" x14ac:dyDescent="0.3">
      <c r="A279" s="11">
        <v>2</v>
      </c>
    </row>
    <row r="280" spans="1:1" x14ac:dyDescent="0.3">
      <c r="A280" s="11">
        <v>2</v>
      </c>
    </row>
    <row r="281" spans="1:1" x14ac:dyDescent="0.3">
      <c r="A281" s="11">
        <v>5</v>
      </c>
    </row>
    <row r="282" spans="1:1" x14ac:dyDescent="0.3">
      <c r="A282" s="11">
        <v>5</v>
      </c>
    </row>
    <row r="283" spans="1:1" x14ac:dyDescent="0.3">
      <c r="A283" s="11">
        <v>3</v>
      </c>
    </row>
    <row r="284" spans="1:1" x14ac:dyDescent="0.3">
      <c r="A284" s="11">
        <v>3</v>
      </c>
    </row>
    <row r="285" spans="1:1" x14ac:dyDescent="0.3">
      <c r="A285" s="11">
        <v>2</v>
      </c>
    </row>
    <row r="286" spans="1:1" x14ac:dyDescent="0.3">
      <c r="A286" s="11">
        <v>3</v>
      </c>
    </row>
    <row r="287" spans="1:1" x14ac:dyDescent="0.3">
      <c r="A287" s="11">
        <v>3</v>
      </c>
    </row>
    <row r="288" spans="1:1" x14ac:dyDescent="0.3">
      <c r="A288" s="11">
        <v>5</v>
      </c>
    </row>
    <row r="289" spans="1:1" x14ac:dyDescent="0.3">
      <c r="A289" s="11">
        <v>2</v>
      </c>
    </row>
    <row r="290" spans="1:1" x14ac:dyDescent="0.3">
      <c r="A290" s="11">
        <v>2</v>
      </c>
    </row>
    <row r="291" spans="1:1" x14ac:dyDescent="0.3">
      <c r="A291" s="11">
        <v>3</v>
      </c>
    </row>
    <row r="292" spans="1:1" x14ac:dyDescent="0.3">
      <c r="A292" s="11">
        <v>2</v>
      </c>
    </row>
    <row r="293" spans="1:1" x14ac:dyDescent="0.3">
      <c r="A293" s="11">
        <v>2</v>
      </c>
    </row>
    <row r="294" spans="1:1" x14ac:dyDescent="0.3">
      <c r="A294" s="11">
        <v>1</v>
      </c>
    </row>
    <row r="295" spans="1:1" x14ac:dyDescent="0.3">
      <c r="A295" s="11">
        <v>2</v>
      </c>
    </row>
    <row r="296" spans="1:1" x14ac:dyDescent="0.3">
      <c r="A296" s="11">
        <v>3</v>
      </c>
    </row>
    <row r="297" spans="1:1" x14ac:dyDescent="0.3">
      <c r="A297" s="11">
        <v>3</v>
      </c>
    </row>
    <row r="298" spans="1:1" x14ac:dyDescent="0.3">
      <c r="A298" s="11">
        <v>3</v>
      </c>
    </row>
    <row r="299" spans="1:1" x14ac:dyDescent="0.3">
      <c r="A299" s="11">
        <v>3</v>
      </c>
    </row>
    <row r="300" spans="1:1" x14ac:dyDescent="0.3">
      <c r="A300" s="11">
        <v>3</v>
      </c>
    </row>
    <row r="301" spans="1:1" x14ac:dyDescent="0.3">
      <c r="A301" s="11">
        <v>1</v>
      </c>
    </row>
    <row r="302" spans="1:1" x14ac:dyDescent="0.3">
      <c r="A302" s="11">
        <v>3</v>
      </c>
    </row>
    <row r="303" spans="1:1" x14ac:dyDescent="0.3">
      <c r="A303" s="11">
        <v>7</v>
      </c>
    </row>
    <row r="304" spans="1:1" x14ac:dyDescent="0.3">
      <c r="A304" s="11">
        <v>3</v>
      </c>
    </row>
    <row r="305" spans="1:1" x14ac:dyDescent="0.3">
      <c r="A305" s="11">
        <v>3</v>
      </c>
    </row>
    <row r="306" spans="1:1" x14ac:dyDescent="0.3">
      <c r="A306" s="11">
        <v>1</v>
      </c>
    </row>
    <row r="307" spans="1:1" x14ac:dyDescent="0.3">
      <c r="A307" s="11">
        <v>7</v>
      </c>
    </row>
    <row r="308" spans="1:1" x14ac:dyDescent="0.3">
      <c r="A308" s="11">
        <v>6</v>
      </c>
    </row>
    <row r="309" spans="1:1" x14ac:dyDescent="0.3">
      <c r="A309" s="11">
        <v>5</v>
      </c>
    </row>
    <row r="310" spans="1:1" x14ac:dyDescent="0.3">
      <c r="A310" s="11">
        <v>4</v>
      </c>
    </row>
    <row r="311" spans="1:1" x14ac:dyDescent="0.3">
      <c r="A311" s="11">
        <v>4</v>
      </c>
    </row>
    <row r="312" spans="1:1" x14ac:dyDescent="0.3">
      <c r="A312" s="11">
        <v>4</v>
      </c>
    </row>
    <row r="313" spans="1:1" x14ac:dyDescent="0.3">
      <c r="A313" s="11">
        <v>4</v>
      </c>
    </row>
    <row r="314" spans="1:1" x14ac:dyDescent="0.3">
      <c r="A314" s="11">
        <v>4</v>
      </c>
    </row>
    <row r="315" spans="1:1" x14ac:dyDescent="0.3">
      <c r="A315" s="11">
        <v>3</v>
      </c>
    </row>
    <row r="316" spans="1:1" x14ac:dyDescent="0.3">
      <c r="A316" s="11">
        <v>3</v>
      </c>
    </row>
    <row r="317" spans="1:1" x14ac:dyDescent="0.3">
      <c r="A317" s="11">
        <v>3</v>
      </c>
    </row>
    <row r="318" spans="1:1" x14ac:dyDescent="0.3">
      <c r="A318" s="11">
        <v>3</v>
      </c>
    </row>
    <row r="319" spans="1:1" x14ac:dyDescent="0.3">
      <c r="A319" s="11">
        <v>3</v>
      </c>
    </row>
    <row r="320" spans="1:1" x14ac:dyDescent="0.3">
      <c r="A320" s="11">
        <v>3</v>
      </c>
    </row>
    <row r="321" spans="1:1" x14ac:dyDescent="0.3">
      <c r="A321" s="11">
        <v>2</v>
      </c>
    </row>
    <row r="322" spans="1:1" x14ac:dyDescent="0.3">
      <c r="A322" s="11">
        <v>2</v>
      </c>
    </row>
    <row r="323" spans="1:1" x14ac:dyDescent="0.3">
      <c r="A323" s="11">
        <v>2</v>
      </c>
    </row>
    <row r="324" spans="1:1" x14ac:dyDescent="0.3">
      <c r="A324" s="11">
        <v>2</v>
      </c>
    </row>
    <row r="325" spans="1:1" x14ac:dyDescent="0.3">
      <c r="A325" s="11">
        <v>1</v>
      </c>
    </row>
    <row r="326" spans="1:1" x14ac:dyDescent="0.3">
      <c r="A326" s="11">
        <v>1</v>
      </c>
    </row>
    <row r="327" spans="1:1" x14ac:dyDescent="0.3">
      <c r="A327" s="11">
        <v>1</v>
      </c>
    </row>
    <row r="328" spans="1:1" x14ac:dyDescent="0.3">
      <c r="A328" s="11">
        <v>1</v>
      </c>
    </row>
    <row r="329" spans="1:1" x14ac:dyDescent="0.3">
      <c r="A329" s="11">
        <v>6</v>
      </c>
    </row>
    <row r="330" spans="1:1" x14ac:dyDescent="0.3">
      <c r="A330" s="11">
        <v>3</v>
      </c>
    </row>
    <row r="331" spans="1:1" x14ac:dyDescent="0.3">
      <c r="A331" s="11">
        <v>2</v>
      </c>
    </row>
    <row r="332" spans="1:1" x14ac:dyDescent="0.3">
      <c r="A332" s="11">
        <v>3</v>
      </c>
    </row>
    <row r="333" spans="1:1" x14ac:dyDescent="0.3">
      <c r="A333" s="11">
        <v>8</v>
      </c>
    </row>
    <row r="334" spans="1:1" x14ac:dyDescent="0.3">
      <c r="A334" s="11">
        <v>7</v>
      </c>
    </row>
    <row r="335" spans="1:1" x14ac:dyDescent="0.3">
      <c r="A335" s="11">
        <v>5</v>
      </c>
    </row>
    <row r="336" spans="1:1" x14ac:dyDescent="0.3">
      <c r="A336" s="11">
        <v>4</v>
      </c>
    </row>
    <row r="337" spans="1:1" x14ac:dyDescent="0.3">
      <c r="A337" s="11">
        <v>4</v>
      </c>
    </row>
    <row r="338" spans="1:1" x14ac:dyDescent="0.3">
      <c r="A338" s="11">
        <v>2</v>
      </c>
    </row>
    <row r="339" spans="1:1" x14ac:dyDescent="0.3">
      <c r="A339" s="11">
        <v>1</v>
      </c>
    </row>
    <row r="340" spans="1:1" x14ac:dyDescent="0.3">
      <c r="A340" s="11">
        <v>4</v>
      </c>
    </row>
    <row r="341" spans="1:1" x14ac:dyDescent="0.3">
      <c r="A341" s="11">
        <v>2</v>
      </c>
    </row>
    <row r="342" spans="1:1" x14ac:dyDescent="0.3">
      <c r="A342" s="11">
        <v>5</v>
      </c>
    </row>
    <row r="343" spans="1:1" x14ac:dyDescent="0.3">
      <c r="A343" s="11">
        <v>4</v>
      </c>
    </row>
    <row r="344" spans="1:1" x14ac:dyDescent="0.3">
      <c r="A344" s="11">
        <v>1</v>
      </c>
    </row>
    <row r="345" spans="1:1" x14ac:dyDescent="0.3">
      <c r="A345" s="11">
        <v>1</v>
      </c>
    </row>
    <row r="346" spans="1:1" x14ac:dyDescent="0.3">
      <c r="A346" s="11">
        <v>7</v>
      </c>
    </row>
    <row r="347" spans="1:1" x14ac:dyDescent="0.3">
      <c r="A347" s="11">
        <v>4</v>
      </c>
    </row>
    <row r="348" spans="1:1" x14ac:dyDescent="0.3">
      <c r="A348" s="11">
        <v>1</v>
      </c>
    </row>
    <row r="349" spans="1:1" x14ac:dyDescent="0.3">
      <c r="A349" s="11">
        <v>4</v>
      </c>
    </row>
    <row r="350" spans="1:1" x14ac:dyDescent="0.3">
      <c r="A350" s="11">
        <v>5</v>
      </c>
    </row>
    <row r="351" spans="1:1" x14ac:dyDescent="0.3">
      <c r="A351" s="11">
        <v>7</v>
      </c>
    </row>
    <row r="352" spans="1:1" x14ac:dyDescent="0.3">
      <c r="A352" s="11">
        <v>4</v>
      </c>
    </row>
    <row r="353" spans="1:1" x14ac:dyDescent="0.3">
      <c r="A353" s="11">
        <v>2</v>
      </c>
    </row>
    <row r="354" spans="1:1" x14ac:dyDescent="0.3">
      <c r="A354" s="11">
        <v>2</v>
      </c>
    </row>
    <row r="355" spans="1:1" x14ac:dyDescent="0.3">
      <c r="A355" s="11">
        <v>1</v>
      </c>
    </row>
    <row r="356" spans="1:1" x14ac:dyDescent="0.3">
      <c r="A356" s="11">
        <v>1</v>
      </c>
    </row>
    <row r="357" spans="1:1" x14ac:dyDescent="0.3">
      <c r="A357" s="11">
        <v>1</v>
      </c>
    </row>
    <row r="358" spans="1:1" x14ac:dyDescent="0.3">
      <c r="A358" s="11">
        <v>2</v>
      </c>
    </row>
    <row r="359" spans="1:1" x14ac:dyDescent="0.3">
      <c r="A359" s="11">
        <v>8</v>
      </c>
    </row>
    <row r="360" spans="1:1" x14ac:dyDescent="0.3">
      <c r="A360" s="11">
        <v>6</v>
      </c>
    </row>
    <row r="361" spans="1:1" x14ac:dyDescent="0.3">
      <c r="A361" s="11">
        <v>5</v>
      </c>
    </row>
    <row r="362" spans="1:1" x14ac:dyDescent="0.3">
      <c r="A362" s="11">
        <v>4</v>
      </c>
    </row>
    <row r="363" spans="1:1" x14ac:dyDescent="0.3">
      <c r="A363" s="11">
        <v>2</v>
      </c>
    </row>
    <row r="364" spans="1:1" x14ac:dyDescent="0.3">
      <c r="A364" s="11">
        <v>2</v>
      </c>
    </row>
    <row r="365" spans="1:1" x14ac:dyDescent="0.3">
      <c r="A365" s="11">
        <v>2</v>
      </c>
    </row>
    <row r="366" spans="1:1" x14ac:dyDescent="0.3">
      <c r="A366" s="11">
        <v>2</v>
      </c>
    </row>
    <row r="367" spans="1:1" x14ac:dyDescent="0.3">
      <c r="A367" s="11">
        <v>2</v>
      </c>
    </row>
    <row r="368" spans="1:1" x14ac:dyDescent="0.3">
      <c r="A368" s="11">
        <v>7</v>
      </c>
    </row>
    <row r="369" spans="1:1" x14ac:dyDescent="0.3">
      <c r="A369" s="11">
        <v>7</v>
      </c>
    </row>
    <row r="370" spans="1:1" x14ac:dyDescent="0.3">
      <c r="A370" s="11">
        <v>5</v>
      </c>
    </row>
    <row r="371" spans="1:1" x14ac:dyDescent="0.3">
      <c r="A371" s="11">
        <v>5</v>
      </c>
    </row>
    <row r="372" spans="1:1" x14ac:dyDescent="0.3">
      <c r="A372" s="11">
        <v>5</v>
      </c>
    </row>
    <row r="373" spans="1:1" x14ac:dyDescent="0.3">
      <c r="A373" s="11">
        <v>4</v>
      </c>
    </row>
    <row r="374" spans="1:1" x14ac:dyDescent="0.3">
      <c r="A374" s="11">
        <v>1</v>
      </c>
    </row>
    <row r="375" spans="1:1" x14ac:dyDescent="0.3">
      <c r="A375" s="11">
        <v>7</v>
      </c>
    </row>
    <row r="376" spans="1:1" x14ac:dyDescent="0.3">
      <c r="A376" s="11">
        <v>4</v>
      </c>
    </row>
    <row r="377" spans="1:1" x14ac:dyDescent="0.3">
      <c r="A377" s="11">
        <v>3</v>
      </c>
    </row>
    <row r="378" spans="1:1" x14ac:dyDescent="0.3">
      <c r="A378" s="11">
        <v>3</v>
      </c>
    </row>
    <row r="379" spans="1:1" x14ac:dyDescent="0.3">
      <c r="A379" s="11">
        <v>3</v>
      </c>
    </row>
    <row r="380" spans="1:1" x14ac:dyDescent="0.3">
      <c r="A380" s="11">
        <v>2</v>
      </c>
    </row>
    <row r="381" spans="1:1" x14ac:dyDescent="0.3">
      <c r="A381" s="11">
        <v>3</v>
      </c>
    </row>
    <row r="382" spans="1:1" x14ac:dyDescent="0.3">
      <c r="A382" s="11">
        <v>4</v>
      </c>
    </row>
    <row r="383" spans="1:1" x14ac:dyDescent="0.3">
      <c r="A383" s="11">
        <v>5</v>
      </c>
    </row>
    <row r="384" spans="1:1" x14ac:dyDescent="0.3">
      <c r="A384" s="11">
        <v>4</v>
      </c>
    </row>
    <row r="385" spans="1:1" x14ac:dyDescent="0.3">
      <c r="A385" s="11">
        <v>4</v>
      </c>
    </row>
    <row r="386" spans="1:1" x14ac:dyDescent="0.3">
      <c r="A386" s="11">
        <v>4</v>
      </c>
    </row>
    <row r="387" spans="1:1" x14ac:dyDescent="0.3">
      <c r="A387" s="11">
        <v>3</v>
      </c>
    </row>
    <row r="388" spans="1:1" x14ac:dyDescent="0.3">
      <c r="A388" s="11">
        <v>3</v>
      </c>
    </row>
    <row r="389" spans="1:1" x14ac:dyDescent="0.3">
      <c r="A389" s="11">
        <v>5</v>
      </c>
    </row>
    <row r="390" spans="1:1" x14ac:dyDescent="0.3">
      <c r="A390" s="11">
        <v>3</v>
      </c>
    </row>
    <row r="391" spans="1:1" x14ac:dyDescent="0.3">
      <c r="A391" s="11">
        <v>2</v>
      </c>
    </row>
    <row r="392" spans="1:1" x14ac:dyDescent="0.3">
      <c r="A392" s="11">
        <v>3</v>
      </c>
    </row>
    <row r="393" spans="1:1" x14ac:dyDescent="0.3">
      <c r="A393" s="11">
        <v>2</v>
      </c>
    </row>
    <row r="394" spans="1:1" x14ac:dyDescent="0.3">
      <c r="A394" s="11">
        <v>2</v>
      </c>
    </row>
    <row r="395" spans="1:1" x14ac:dyDescent="0.3">
      <c r="A395" s="11">
        <v>3</v>
      </c>
    </row>
    <row r="396" spans="1:1" x14ac:dyDescent="0.3">
      <c r="A396" s="11">
        <v>1</v>
      </c>
    </row>
    <row r="397" spans="1:1" x14ac:dyDescent="0.3">
      <c r="A397" s="11">
        <v>1</v>
      </c>
    </row>
    <row r="398" spans="1:1" x14ac:dyDescent="0.3">
      <c r="A398" s="11">
        <v>7</v>
      </c>
    </row>
    <row r="399" spans="1:1" x14ac:dyDescent="0.3">
      <c r="A399" s="11">
        <v>3</v>
      </c>
    </row>
    <row r="400" spans="1:1" x14ac:dyDescent="0.3">
      <c r="A400" s="11">
        <v>2</v>
      </c>
    </row>
    <row r="401" spans="1:1" x14ac:dyDescent="0.3">
      <c r="A401" s="11">
        <v>1</v>
      </c>
    </row>
    <row r="402" spans="1:1" x14ac:dyDescent="0.3">
      <c r="A402" s="11">
        <v>5</v>
      </c>
    </row>
    <row r="403" spans="1:1" x14ac:dyDescent="0.3">
      <c r="A403" s="11">
        <v>3</v>
      </c>
    </row>
    <row r="404" spans="1:1" x14ac:dyDescent="0.3">
      <c r="A404" s="11">
        <v>2</v>
      </c>
    </row>
    <row r="405" spans="1:1" x14ac:dyDescent="0.3">
      <c r="A405" s="11">
        <v>1</v>
      </c>
    </row>
    <row r="406" spans="1:1" x14ac:dyDescent="0.3">
      <c r="A406" s="11">
        <v>6</v>
      </c>
    </row>
    <row r="407" spans="1:1" x14ac:dyDescent="0.3">
      <c r="A407" s="11">
        <v>2</v>
      </c>
    </row>
    <row r="408" spans="1:1" x14ac:dyDescent="0.3">
      <c r="A408" s="11">
        <v>1</v>
      </c>
    </row>
    <row r="409" spans="1:1" x14ac:dyDescent="0.3">
      <c r="A409" s="11">
        <v>3</v>
      </c>
    </row>
    <row r="410" spans="1:1" x14ac:dyDescent="0.3">
      <c r="A410" s="11">
        <v>6</v>
      </c>
    </row>
    <row r="411" spans="1:1" x14ac:dyDescent="0.3">
      <c r="A411" s="11">
        <v>5</v>
      </c>
    </row>
    <row r="412" spans="1:1" x14ac:dyDescent="0.3">
      <c r="A412" s="11">
        <v>4</v>
      </c>
    </row>
    <row r="413" spans="1:1" x14ac:dyDescent="0.3">
      <c r="A413" s="11">
        <v>1</v>
      </c>
    </row>
    <row r="414" spans="1:1" x14ac:dyDescent="0.3">
      <c r="A414" s="11">
        <v>6</v>
      </c>
    </row>
    <row r="415" spans="1:1" x14ac:dyDescent="0.3">
      <c r="A415" s="11">
        <v>4</v>
      </c>
    </row>
    <row r="416" spans="1:1" x14ac:dyDescent="0.3">
      <c r="A416" s="11">
        <v>1</v>
      </c>
    </row>
    <row r="417" spans="1:1" x14ac:dyDescent="0.3">
      <c r="A417" s="11">
        <v>2</v>
      </c>
    </row>
    <row r="418" spans="1:1" x14ac:dyDescent="0.3">
      <c r="A418" s="11">
        <v>9</v>
      </c>
    </row>
    <row r="419" spans="1:1" x14ac:dyDescent="0.3">
      <c r="A419" s="11">
        <v>7</v>
      </c>
    </row>
    <row r="420" spans="1:1" x14ac:dyDescent="0.3">
      <c r="A420" s="11">
        <v>5</v>
      </c>
    </row>
    <row r="421" spans="1:1" x14ac:dyDescent="0.3">
      <c r="A421" s="11">
        <v>5</v>
      </c>
    </row>
    <row r="422" spans="1:1" x14ac:dyDescent="0.3">
      <c r="A422" s="11">
        <v>2</v>
      </c>
    </row>
    <row r="423" spans="1:1" x14ac:dyDescent="0.3">
      <c r="A423" s="11">
        <v>2</v>
      </c>
    </row>
    <row r="424" spans="1:1" x14ac:dyDescent="0.3">
      <c r="A424" s="11">
        <v>5</v>
      </c>
    </row>
    <row r="425" spans="1:1" x14ac:dyDescent="0.3">
      <c r="A425" s="11">
        <v>9</v>
      </c>
    </row>
    <row r="426" spans="1:1" x14ac:dyDescent="0.3">
      <c r="A426" s="11">
        <v>3</v>
      </c>
    </row>
    <row r="427" spans="1:1" x14ac:dyDescent="0.3">
      <c r="A427" s="11">
        <v>3</v>
      </c>
    </row>
    <row r="428" spans="1:1" x14ac:dyDescent="0.3">
      <c r="A428" s="11">
        <v>3</v>
      </c>
    </row>
    <row r="429" spans="1:1" x14ac:dyDescent="0.3">
      <c r="A429" s="11">
        <v>1</v>
      </c>
    </row>
    <row r="430" spans="1:1" x14ac:dyDescent="0.3">
      <c r="A430" s="11">
        <v>3</v>
      </c>
    </row>
    <row r="431" spans="1:1" x14ac:dyDescent="0.3">
      <c r="A431" s="11">
        <v>3</v>
      </c>
    </row>
    <row r="432" spans="1:1" x14ac:dyDescent="0.3">
      <c r="A432" s="11">
        <v>2</v>
      </c>
    </row>
    <row r="433" spans="1:1" x14ac:dyDescent="0.3">
      <c r="A433" s="11">
        <v>1</v>
      </c>
    </row>
    <row r="434" spans="1:1" x14ac:dyDescent="0.3">
      <c r="A434" s="11">
        <v>2</v>
      </c>
    </row>
    <row r="435" spans="1:1" x14ac:dyDescent="0.3">
      <c r="A435" s="11">
        <v>2</v>
      </c>
    </row>
    <row r="436" spans="1:1" x14ac:dyDescent="0.3">
      <c r="A436" s="11">
        <v>1</v>
      </c>
    </row>
    <row r="437" spans="1:1" x14ac:dyDescent="0.3">
      <c r="A437" s="11">
        <v>1</v>
      </c>
    </row>
    <row r="438" spans="1:1" x14ac:dyDescent="0.3">
      <c r="A438" s="11">
        <v>6</v>
      </c>
    </row>
    <row r="439" spans="1:1" x14ac:dyDescent="0.3">
      <c r="A439" s="11">
        <v>4</v>
      </c>
    </row>
    <row r="440" spans="1:1" x14ac:dyDescent="0.3">
      <c r="A440" s="11">
        <v>4</v>
      </c>
    </row>
    <row r="441" spans="1:1" x14ac:dyDescent="0.3">
      <c r="A441" s="11">
        <v>2</v>
      </c>
    </row>
    <row r="442" spans="1:1" x14ac:dyDescent="0.3">
      <c r="A442" s="11">
        <v>2</v>
      </c>
    </row>
    <row r="443" spans="1:1" x14ac:dyDescent="0.3">
      <c r="A443" s="11">
        <v>2</v>
      </c>
    </row>
    <row r="444" spans="1:1" x14ac:dyDescent="0.3">
      <c r="A444" s="11">
        <v>2</v>
      </c>
    </row>
    <row r="445" spans="1:1" x14ac:dyDescent="0.3">
      <c r="A445" s="11">
        <v>8</v>
      </c>
    </row>
    <row r="446" spans="1:1" x14ac:dyDescent="0.3">
      <c r="A446" s="11">
        <v>5</v>
      </c>
    </row>
    <row r="447" spans="1:1" x14ac:dyDescent="0.3">
      <c r="A447" s="11">
        <v>2</v>
      </c>
    </row>
    <row r="448" spans="1:1" x14ac:dyDescent="0.3">
      <c r="A448" s="11">
        <v>1</v>
      </c>
    </row>
    <row r="449" spans="1:1" x14ac:dyDescent="0.3">
      <c r="A449" s="11">
        <v>2</v>
      </c>
    </row>
    <row r="450" spans="1:1" x14ac:dyDescent="0.3">
      <c r="A450" s="11">
        <v>2</v>
      </c>
    </row>
    <row r="451" spans="1:1" x14ac:dyDescent="0.3">
      <c r="A451" s="11">
        <v>1</v>
      </c>
    </row>
    <row r="452" spans="1:1" x14ac:dyDescent="0.3">
      <c r="A452" s="11">
        <v>6</v>
      </c>
    </row>
    <row r="453" spans="1:1" x14ac:dyDescent="0.3">
      <c r="A453" s="11">
        <v>2</v>
      </c>
    </row>
    <row r="454" spans="1:1" x14ac:dyDescent="0.3">
      <c r="A454" s="11">
        <v>9</v>
      </c>
    </row>
    <row r="455" spans="1:1" x14ac:dyDescent="0.3">
      <c r="A455" s="11">
        <v>6</v>
      </c>
    </row>
    <row r="456" spans="1:1" x14ac:dyDescent="0.3">
      <c r="A456" s="11">
        <v>4</v>
      </c>
    </row>
    <row r="457" spans="1:1" x14ac:dyDescent="0.3">
      <c r="A457" s="11">
        <v>4</v>
      </c>
    </row>
    <row r="458" spans="1:1" x14ac:dyDescent="0.3">
      <c r="A458" s="11">
        <v>2</v>
      </c>
    </row>
    <row r="459" spans="1:1" x14ac:dyDescent="0.3">
      <c r="A459" s="11">
        <v>5</v>
      </c>
    </row>
    <row r="460" spans="1:1" x14ac:dyDescent="0.3">
      <c r="A460" s="11">
        <v>6</v>
      </c>
    </row>
    <row r="461" spans="1:1" x14ac:dyDescent="0.3">
      <c r="A461" s="11">
        <v>2</v>
      </c>
    </row>
    <row r="462" spans="1:1" x14ac:dyDescent="0.3">
      <c r="A462" s="11">
        <v>4</v>
      </c>
    </row>
    <row r="463" spans="1:1" x14ac:dyDescent="0.3">
      <c r="A463" s="11">
        <v>2</v>
      </c>
    </row>
    <row r="464" spans="1:1" x14ac:dyDescent="0.3">
      <c r="A464" s="11">
        <v>1</v>
      </c>
    </row>
    <row r="465" spans="1:1" x14ac:dyDescent="0.3">
      <c r="A465" s="11">
        <v>5</v>
      </c>
    </row>
    <row r="466" spans="1:1" x14ac:dyDescent="0.3">
      <c r="A466" s="11">
        <v>3</v>
      </c>
    </row>
    <row r="467" spans="1:1" x14ac:dyDescent="0.3">
      <c r="A467" s="11">
        <v>7</v>
      </c>
    </row>
    <row r="468" spans="1:1" x14ac:dyDescent="0.3">
      <c r="A468" s="11">
        <v>9</v>
      </c>
    </row>
    <row r="469" spans="1:1" x14ac:dyDescent="0.3">
      <c r="A469" s="11">
        <v>4</v>
      </c>
    </row>
    <row r="470" spans="1:1" x14ac:dyDescent="0.3">
      <c r="A470" s="11">
        <v>3</v>
      </c>
    </row>
    <row r="471" spans="1:1" x14ac:dyDescent="0.3">
      <c r="A471" s="11">
        <v>2</v>
      </c>
    </row>
    <row r="472" spans="1:1" x14ac:dyDescent="0.3">
      <c r="A472" s="11">
        <v>5</v>
      </c>
    </row>
    <row r="473" spans="1:1" x14ac:dyDescent="0.3">
      <c r="A473" s="11">
        <v>7</v>
      </c>
    </row>
    <row r="474" spans="1:1" x14ac:dyDescent="0.3">
      <c r="A474" s="11">
        <v>8</v>
      </c>
    </row>
    <row r="475" spans="1:1" x14ac:dyDescent="0.3">
      <c r="A475" s="11">
        <v>3</v>
      </c>
    </row>
    <row r="476" spans="1:1" x14ac:dyDescent="0.3">
      <c r="A476" s="11">
        <v>3</v>
      </c>
    </row>
    <row r="477" spans="1:1" x14ac:dyDescent="0.3">
      <c r="A477" s="11">
        <v>3</v>
      </c>
    </row>
    <row r="478" spans="1:1" x14ac:dyDescent="0.3">
      <c r="A478" s="11">
        <v>7</v>
      </c>
    </row>
    <row r="479" spans="1:1" x14ac:dyDescent="0.3">
      <c r="A479" s="11">
        <v>4</v>
      </c>
    </row>
    <row r="480" spans="1:1" x14ac:dyDescent="0.3">
      <c r="A480" s="11">
        <v>4</v>
      </c>
    </row>
    <row r="481" spans="1:1" x14ac:dyDescent="0.3">
      <c r="A481" s="11">
        <v>5</v>
      </c>
    </row>
    <row r="482" spans="1:1" x14ac:dyDescent="0.3">
      <c r="A482" s="11">
        <v>8</v>
      </c>
    </row>
    <row r="483" spans="1:1" x14ac:dyDescent="0.3">
      <c r="A483" s="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1DD8-6F28-4D8D-9E49-AC1A37F5B7A0}">
  <dimension ref="A1:W744"/>
  <sheetViews>
    <sheetView topLeftCell="D1" zoomScale="70" zoomScaleNormal="70" workbookViewId="0">
      <selection activeCell="R24" sqref="R24"/>
    </sheetView>
  </sheetViews>
  <sheetFormatPr defaultColWidth="8.77734375" defaultRowHeight="14.4" x14ac:dyDescent="0.3"/>
  <cols>
    <col min="1" max="1" width="25.88671875" style="3" customWidth="1"/>
    <col min="2" max="2" width="16.33203125" style="3" customWidth="1"/>
    <col min="3" max="3" width="19.109375" style="3" customWidth="1"/>
    <col min="4" max="4" width="13.88671875" style="3" bestFit="1" customWidth="1"/>
    <col min="5" max="5" width="16.77734375" style="3" bestFit="1" customWidth="1"/>
    <col min="6" max="6" width="4.5546875" style="3" bestFit="1" customWidth="1"/>
    <col min="7" max="7" width="11.109375" style="3" bestFit="1" customWidth="1"/>
    <col min="8" max="8" width="8.77734375" style="3"/>
    <col min="9" max="9" width="31.6640625" style="3" customWidth="1"/>
    <col min="10" max="10" width="12.44140625" style="3" bestFit="1" customWidth="1"/>
    <col min="11" max="11" width="15.21875" style="3" bestFit="1" customWidth="1"/>
    <col min="12" max="12" width="11.21875" style="3" bestFit="1" customWidth="1"/>
    <col min="13" max="17" width="8.77734375" style="3"/>
    <col min="18" max="18" width="12.44140625" style="3" bestFit="1" customWidth="1"/>
    <col min="19" max="19" width="43.109375" style="3" customWidth="1"/>
    <col min="20" max="20" width="11.6640625" style="3" bestFit="1" customWidth="1"/>
    <col min="21" max="21" width="7.44140625" style="3" bestFit="1" customWidth="1"/>
    <col min="22" max="22" width="10.33203125" style="3" customWidth="1"/>
    <col min="23" max="23" width="11.109375" style="3" bestFit="1" customWidth="1"/>
    <col min="24" max="16384" width="8.77734375" style="3"/>
  </cols>
  <sheetData>
    <row r="1" spans="1:23" x14ac:dyDescent="0.3">
      <c r="A1" s="16" t="s">
        <v>29</v>
      </c>
      <c r="B1" s="17" t="s">
        <v>30</v>
      </c>
      <c r="D1" s="111" t="s">
        <v>443</v>
      </c>
      <c r="E1" s="111" t="s">
        <v>29</v>
      </c>
      <c r="F1"/>
      <c r="G1"/>
    </row>
    <row r="2" spans="1:23" x14ac:dyDescent="0.3">
      <c r="A2" s="23" t="s">
        <v>33</v>
      </c>
      <c r="B2" s="24" t="s">
        <v>34</v>
      </c>
      <c r="D2" s="111" t="s">
        <v>30</v>
      </c>
      <c r="E2" t="s">
        <v>33</v>
      </c>
      <c r="F2" t="s">
        <v>50</v>
      </c>
      <c r="G2"/>
      <c r="I2" s="114" t="s">
        <v>445</v>
      </c>
      <c r="R2" s="122" t="s">
        <v>451</v>
      </c>
      <c r="S2" s="122" t="s">
        <v>454</v>
      </c>
      <c r="T2" s="122" t="s">
        <v>458</v>
      </c>
      <c r="U2" s="122" t="s">
        <v>452</v>
      </c>
      <c r="V2" s="122" t="s">
        <v>453</v>
      </c>
    </row>
    <row r="3" spans="1:23" x14ac:dyDescent="0.3">
      <c r="A3" s="23" t="s">
        <v>33</v>
      </c>
      <c r="B3" s="24" t="s">
        <v>37</v>
      </c>
      <c r="D3" s="112" t="s">
        <v>47</v>
      </c>
      <c r="E3">
        <v>22</v>
      </c>
      <c r="F3">
        <v>14</v>
      </c>
      <c r="G3"/>
      <c r="R3" s="118" t="s">
        <v>381</v>
      </c>
      <c r="S3" s="173" t="s">
        <v>455</v>
      </c>
      <c r="T3" s="179">
        <f>J15</f>
        <v>8.3051480435191891</v>
      </c>
      <c r="U3" s="175">
        <f>J16</f>
        <v>0</v>
      </c>
      <c r="V3" s="181" t="s">
        <v>456</v>
      </c>
    </row>
    <row r="4" spans="1:23" x14ac:dyDescent="0.3">
      <c r="A4" s="23" t="s">
        <v>33</v>
      </c>
      <c r="B4" s="24" t="s">
        <v>37</v>
      </c>
      <c r="D4" s="115" t="s">
        <v>58</v>
      </c>
      <c r="E4" s="116">
        <v>13</v>
      </c>
      <c r="F4" s="116">
        <v>24</v>
      </c>
      <c r="G4"/>
      <c r="R4" s="119" t="s">
        <v>444</v>
      </c>
      <c r="S4" s="174"/>
      <c r="T4" s="180"/>
      <c r="U4" s="176"/>
      <c r="V4" s="182"/>
    </row>
    <row r="5" spans="1:23" x14ac:dyDescent="0.3">
      <c r="A5" s="23" t="s">
        <v>33</v>
      </c>
      <c r="B5" s="24" t="s">
        <v>37</v>
      </c>
      <c r="D5" s="112" t="s">
        <v>243</v>
      </c>
      <c r="E5"/>
      <c r="F5">
        <v>1</v>
      </c>
      <c r="G5"/>
      <c r="I5" s="78" t="s">
        <v>381</v>
      </c>
      <c r="R5" s="118" t="s">
        <v>448</v>
      </c>
      <c r="S5" s="173" t="s">
        <v>457</v>
      </c>
      <c r="T5" s="175">
        <f>J34</f>
        <v>-5.2851242659528204</v>
      </c>
      <c r="U5" s="175">
        <f>J35</f>
        <v>3.4311238633794823E-7</v>
      </c>
      <c r="V5" s="181" t="s">
        <v>456</v>
      </c>
    </row>
    <row r="6" spans="1:23" x14ac:dyDescent="0.3">
      <c r="A6" s="23" t="s">
        <v>33</v>
      </c>
      <c r="B6" s="24" t="s">
        <v>37</v>
      </c>
      <c r="D6" s="112" t="s">
        <v>70</v>
      </c>
      <c r="E6">
        <v>6</v>
      </c>
      <c r="F6">
        <v>14</v>
      </c>
      <c r="G6"/>
      <c r="I6" s="78" t="s">
        <v>444</v>
      </c>
      <c r="R6" s="119" t="s">
        <v>447</v>
      </c>
      <c r="S6" s="174"/>
      <c r="T6" s="176"/>
      <c r="U6" s="176"/>
      <c r="V6" s="182"/>
    </row>
    <row r="7" spans="1:23" x14ac:dyDescent="0.3">
      <c r="A7" s="23" t="s">
        <v>33</v>
      </c>
      <c r="B7" s="24" t="s">
        <v>37</v>
      </c>
      <c r="D7" s="115" t="s">
        <v>37</v>
      </c>
      <c r="E7" s="116">
        <v>323</v>
      </c>
      <c r="F7" s="116">
        <v>93</v>
      </c>
      <c r="G7"/>
      <c r="R7" s="120" t="s">
        <v>381</v>
      </c>
      <c r="S7" s="173" t="s">
        <v>459</v>
      </c>
      <c r="T7" s="175">
        <f>J52</f>
        <v>-3.8662122806670518</v>
      </c>
      <c r="U7" s="175">
        <f>J53</f>
        <v>0.99994473063397726</v>
      </c>
      <c r="V7" s="177" t="s">
        <v>460</v>
      </c>
      <c r="W7"/>
    </row>
    <row r="8" spans="1:23" x14ac:dyDescent="0.3">
      <c r="A8" s="23" t="s">
        <v>33</v>
      </c>
      <c r="B8" s="24" t="s">
        <v>37</v>
      </c>
      <c r="D8" s="112" t="s">
        <v>93</v>
      </c>
      <c r="E8"/>
      <c r="F8">
        <v>6</v>
      </c>
      <c r="G8"/>
      <c r="R8" s="121" t="s">
        <v>444</v>
      </c>
      <c r="S8" s="174"/>
      <c r="T8" s="176"/>
      <c r="U8" s="176"/>
      <c r="V8" s="178"/>
      <c r="W8"/>
    </row>
    <row r="9" spans="1:23" x14ac:dyDescent="0.3">
      <c r="A9" s="23" t="s">
        <v>33</v>
      </c>
      <c r="B9" s="24" t="s">
        <v>37</v>
      </c>
      <c r="D9" s="112" t="s">
        <v>138</v>
      </c>
      <c r="E9">
        <v>15</v>
      </c>
      <c r="F9">
        <v>2</v>
      </c>
      <c r="G9"/>
      <c r="I9" s="3" t="s">
        <v>380</v>
      </c>
      <c r="J9" s="3">
        <v>481</v>
      </c>
      <c r="L9" s="3" t="s">
        <v>379</v>
      </c>
      <c r="M9" s="3">
        <v>262</v>
      </c>
      <c r="T9"/>
      <c r="U9"/>
      <c r="V9"/>
      <c r="W9"/>
    </row>
    <row r="10" spans="1:23" x14ac:dyDescent="0.3">
      <c r="A10" s="23" t="s">
        <v>33</v>
      </c>
      <c r="B10" s="24" t="s">
        <v>37</v>
      </c>
      <c r="D10" s="115" t="s">
        <v>34</v>
      </c>
      <c r="E10" s="116">
        <v>90</v>
      </c>
      <c r="F10" s="116">
        <v>95</v>
      </c>
      <c r="G10"/>
      <c r="I10" s="3" t="s">
        <v>378</v>
      </c>
      <c r="J10" s="3">
        <v>323</v>
      </c>
      <c r="L10" s="3" t="s">
        <v>377</v>
      </c>
      <c r="M10" s="3">
        <v>93</v>
      </c>
      <c r="T10"/>
      <c r="U10"/>
      <c r="V10"/>
      <c r="W10"/>
    </row>
    <row r="11" spans="1:23" x14ac:dyDescent="0.3">
      <c r="A11" s="23" t="s">
        <v>33</v>
      </c>
      <c r="B11" s="24" t="s">
        <v>37</v>
      </c>
      <c r="D11" s="112" t="s">
        <v>78</v>
      </c>
      <c r="E11"/>
      <c r="F11">
        <v>6</v>
      </c>
      <c r="G11"/>
      <c r="I11" s="3" t="s">
        <v>376</v>
      </c>
      <c r="J11" s="113">
        <f>J10/J9</f>
        <v>0.6715176715176715</v>
      </c>
      <c r="L11" s="3" t="s">
        <v>375</v>
      </c>
      <c r="M11" s="113">
        <f>M10/M9</f>
        <v>0.35496183206106868</v>
      </c>
      <c r="T11"/>
      <c r="U11"/>
      <c r="V11"/>
      <c r="W11"/>
    </row>
    <row r="12" spans="1:23" x14ac:dyDescent="0.3">
      <c r="A12" s="23" t="s">
        <v>33</v>
      </c>
      <c r="B12" s="24" t="s">
        <v>37</v>
      </c>
      <c r="D12" s="112" t="s">
        <v>104</v>
      </c>
      <c r="E12">
        <v>12</v>
      </c>
      <c r="F12">
        <v>7</v>
      </c>
      <c r="G12"/>
      <c r="T12"/>
      <c r="U12"/>
      <c r="V12"/>
      <c r="W12"/>
    </row>
    <row r="13" spans="1:23" x14ac:dyDescent="0.3">
      <c r="A13" s="23" t="s">
        <v>33</v>
      </c>
      <c r="B13" s="24" t="s">
        <v>37</v>
      </c>
      <c r="D13" s="112" t="s">
        <v>403</v>
      </c>
      <c r="E13">
        <v>481</v>
      </c>
      <c r="F13">
        <v>262</v>
      </c>
      <c r="G13"/>
      <c r="I13" s="3" t="s">
        <v>374</v>
      </c>
      <c r="J13" s="3">
        <f>(J10+M10)/(J9+M9)</f>
        <v>0.55989232839838488</v>
      </c>
      <c r="L13" s="78" t="s">
        <v>373</v>
      </c>
      <c r="M13" s="3">
        <v>1.96</v>
      </c>
      <c r="T13"/>
      <c r="U13"/>
      <c r="V13"/>
      <c r="W13"/>
    </row>
    <row r="14" spans="1:23" x14ac:dyDescent="0.3">
      <c r="A14" s="23" t="s">
        <v>33</v>
      </c>
      <c r="B14" s="24" t="s">
        <v>37</v>
      </c>
      <c r="T14"/>
      <c r="U14"/>
      <c r="V14"/>
      <c r="W14"/>
    </row>
    <row r="15" spans="1:23" x14ac:dyDescent="0.3">
      <c r="A15" s="23" t="s">
        <v>33</v>
      </c>
      <c r="B15" s="24" t="s">
        <v>34</v>
      </c>
      <c r="I15" s="3" t="s">
        <v>372</v>
      </c>
      <c r="J15" s="113">
        <f>(J11-M11)/SQRT(J13*(1-J13)*(1/J9+1/M9))</f>
        <v>8.3051480435191891</v>
      </c>
      <c r="T15"/>
      <c r="U15"/>
      <c r="V15"/>
    </row>
    <row r="16" spans="1:23" x14ac:dyDescent="0.3">
      <c r="A16" s="23" t="s">
        <v>33</v>
      </c>
      <c r="B16" s="24" t="s">
        <v>34</v>
      </c>
      <c r="I16" s="3" t="s">
        <v>371</v>
      </c>
      <c r="J16" s="113">
        <f>1-_xlfn.NORM.DIST(J15,0,1,TRUE)</f>
        <v>0</v>
      </c>
      <c r="T16"/>
      <c r="U16"/>
      <c r="V16"/>
    </row>
    <row r="17" spans="1:22" x14ac:dyDescent="0.3">
      <c r="A17" s="23" t="s">
        <v>33</v>
      </c>
      <c r="B17" s="24" t="s">
        <v>34</v>
      </c>
      <c r="T17"/>
      <c r="U17"/>
      <c r="V17"/>
    </row>
    <row r="18" spans="1:22" x14ac:dyDescent="0.3">
      <c r="A18" s="23" t="s">
        <v>33</v>
      </c>
      <c r="B18" s="24" t="s">
        <v>34</v>
      </c>
      <c r="J18" s="3" t="s">
        <v>370</v>
      </c>
      <c r="T18"/>
      <c r="U18"/>
      <c r="V18"/>
    </row>
    <row r="19" spans="1:22" x14ac:dyDescent="0.3">
      <c r="A19" s="23" t="s">
        <v>33</v>
      </c>
      <c r="B19" s="24" t="s">
        <v>47</v>
      </c>
      <c r="T19"/>
      <c r="U19"/>
      <c r="V19"/>
    </row>
    <row r="20" spans="1:22" x14ac:dyDescent="0.3">
      <c r="A20" s="23" t="s">
        <v>50</v>
      </c>
      <c r="B20" s="24" t="s">
        <v>34</v>
      </c>
    </row>
    <row r="21" spans="1:22" x14ac:dyDescent="0.3">
      <c r="A21" s="23" t="s">
        <v>50</v>
      </c>
      <c r="B21" s="24" t="s">
        <v>37</v>
      </c>
      <c r="I21" s="114" t="s">
        <v>446</v>
      </c>
    </row>
    <row r="22" spans="1:22" x14ac:dyDescent="0.3">
      <c r="A22" s="23" t="s">
        <v>50</v>
      </c>
      <c r="B22" s="24" t="s">
        <v>37</v>
      </c>
    </row>
    <row r="23" spans="1:22" x14ac:dyDescent="0.3">
      <c r="A23" s="23" t="s">
        <v>50</v>
      </c>
      <c r="B23" s="24" t="s">
        <v>37</v>
      </c>
    </row>
    <row r="24" spans="1:22" x14ac:dyDescent="0.3">
      <c r="A24" s="23" t="s">
        <v>50</v>
      </c>
      <c r="B24" s="24" t="s">
        <v>37</v>
      </c>
      <c r="I24" s="78" t="s">
        <v>448</v>
      </c>
    </row>
    <row r="25" spans="1:22" x14ac:dyDescent="0.3">
      <c r="A25" s="23" t="s">
        <v>50</v>
      </c>
      <c r="B25" s="24" t="s">
        <v>37</v>
      </c>
      <c r="I25" s="78" t="s">
        <v>447</v>
      </c>
    </row>
    <row r="26" spans="1:22" x14ac:dyDescent="0.3">
      <c r="A26" s="23" t="s">
        <v>50</v>
      </c>
      <c r="B26" s="24" t="s">
        <v>37</v>
      </c>
    </row>
    <row r="27" spans="1:22" x14ac:dyDescent="0.3">
      <c r="A27" s="23" t="s">
        <v>50</v>
      </c>
      <c r="B27" s="24" t="s">
        <v>37</v>
      </c>
    </row>
    <row r="28" spans="1:22" x14ac:dyDescent="0.3">
      <c r="A28" s="23" t="s">
        <v>50</v>
      </c>
      <c r="B28" s="24" t="s">
        <v>37</v>
      </c>
      <c r="I28" s="3" t="s">
        <v>380</v>
      </c>
      <c r="J28" s="3">
        <v>481</v>
      </c>
      <c r="L28" s="3" t="s">
        <v>379</v>
      </c>
      <c r="M28" s="3">
        <v>262</v>
      </c>
    </row>
    <row r="29" spans="1:22" x14ac:dyDescent="0.3">
      <c r="A29" s="23" t="s">
        <v>50</v>
      </c>
      <c r="B29" s="24" t="s">
        <v>37</v>
      </c>
      <c r="I29" s="3" t="s">
        <v>378</v>
      </c>
      <c r="J29" s="3">
        <v>90</v>
      </c>
      <c r="L29" s="3" t="s">
        <v>377</v>
      </c>
      <c r="M29" s="3">
        <v>95</v>
      </c>
    </row>
    <row r="30" spans="1:22" x14ac:dyDescent="0.3">
      <c r="A30" s="23" t="s">
        <v>50</v>
      </c>
      <c r="B30" s="24" t="s">
        <v>34</v>
      </c>
      <c r="I30" s="3" t="s">
        <v>376</v>
      </c>
      <c r="J30" s="113">
        <f>J29/J28</f>
        <v>0.18711018711018712</v>
      </c>
      <c r="L30" s="3" t="s">
        <v>375</v>
      </c>
      <c r="M30" s="113">
        <f>M29/M28</f>
        <v>0.36259541984732824</v>
      </c>
    </row>
    <row r="31" spans="1:22" x14ac:dyDescent="0.3">
      <c r="A31" s="23" t="s">
        <v>50</v>
      </c>
      <c r="B31" s="24" t="s">
        <v>34</v>
      </c>
    </row>
    <row r="32" spans="1:22" x14ac:dyDescent="0.3">
      <c r="A32" s="23" t="s">
        <v>50</v>
      </c>
      <c r="B32" s="24" t="s">
        <v>34</v>
      </c>
      <c r="I32" s="3" t="s">
        <v>374</v>
      </c>
      <c r="J32" s="113">
        <f>(J29+M29)/(J28+M28)</f>
        <v>0.24899057873485869</v>
      </c>
      <c r="L32" s="78" t="s">
        <v>373</v>
      </c>
      <c r="M32" s="3">
        <v>1.96</v>
      </c>
    </row>
    <row r="33" spans="1:13" x14ac:dyDescent="0.3">
      <c r="A33" s="23" t="s">
        <v>50</v>
      </c>
      <c r="B33" s="24" t="s">
        <v>58</v>
      </c>
    </row>
    <row r="34" spans="1:13" x14ac:dyDescent="0.3">
      <c r="A34" s="23" t="s">
        <v>50</v>
      </c>
      <c r="B34" s="24" t="s">
        <v>58</v>
      </c>
      <c r="I34" s="3" t="s">
        <v>372</v>
      </c>
      <c r="J34" s="113">
        <f>(J30-M30)/SQRT(J32*(1-J32)*(1/J28+1/M28))</f>
        <v>-5.2851242659528204</v>
      </c>
    </row>
    <row r="35" spans="1:13" x14ac:dyDescent="0.3">
      <c r="A35" s="23" t="s">
        <v>50</v>
      </c>
      <c r="B35" s="24" t="s">
        <v>37</v>
      </c>
      <c r="I35" s="3" t="s">
        <v>371</v>
      </c>
      <c r="J35" s="113">
        <f>_xlfn.NORM.DIST(J34,0,1,)</f>
        <v>3.4311238633794823E-7</v>
      </c>
    </row>
    <row r="36" spans="1:13" x14ac:dyDescent="0.3">
      <c r="A36" s="23" t="s">
        <v>50</v>
      </c>
      <c r="B36" s="24" t="s">
        <v>37</v>
      </c>
    </row>
    <row r="37" spans="1:13" x14ac:dyDescent="0.3">
      <c r="A37" s="23" t="s">
        <v>50</v>
      </c>
      <c r="B37" s="24" t="s">
        <v>37</v>
      </c>
      <c r="J37" s="3" t="s">
        <v>370</v>
      </c>
    </row>
    <row r="38" spans="1:13" x14ac:dyDescent="0.3">
      <c r="A38" s="23" t="s">
        <v>50</v>
      </c>
      <c r="B38" s="24" t="s">
        <v>37</v>
      </c>
    </row>
    <row r="39" spans="1:13" x14ac:dyDescent="0.3">
      <c r="A39" s="23" t="s">
        <v>50</v>
      </c>
      <c r="B39" s="24" t="s">
        <v>37</v>
      </c>
      <c r="I39" s="114" t="s">
        <v>449</v>
      </c>
    </row>
    <row r="40" spans="1:13" x14ac:dyDescent="0.3">
      <c r="A40" s="23" t="s">
        <v>50</v>
      </c>
      <c r="B40" s="24" t="s">
        <v>37</v>
      </c>
    </row>
    <row r="41" spans="1:13" x14ac:dyDescent="0.3">
      <c r="A41" s="23" t="s">
        <v>50</v>
      </c>
      <c r="B41" s="24" t="s">
        <v>37</v>
      </c>
      <c r="I41" s="117"/>
    </row>
    <row r="42" spans="1:13" x14ac:dyDescent="0.3">
      <c r="A42" s="23" t="s">
        <v>50</v>
      </c>
      <c r="B42" s="24" t="s">
        <v>37</v>
      </c>
      <c r="I42" s="78" t="s">
        <v>381</v>
      </c>
    </row>
    <row r="43" spans="1:13" x14ac:dyDescent="0.3">
      <c r="A43" s="23" t="s">
        <v>50</v>
      </c>
      <c r="B43" s="24" t="s">
        <v>37</v>
      </c>
      <c r="I43" s="78" t="s">
        <v>444</v>
      </c>
    </row>
    <row r="44" spans="1:13" x14ac:dyDescent="0.3">
      <c r="A44" s="23" t="s">
        <v>50</v>
      </c>
      <c r="B44" s="24" t="s">
        <v>37</v>
      </c>
    </row>
    <row r="45" spans="1:13" x14ac:dyDescent="0.3">
      <c r="A45" s="23" t="s">
        <v>50</v>
      </c>
      <c r="B45" s="24" t="s">
        <v>34</v>
      </c>
    </row>
    <row r="46" spans="1:13" x14ac:dyDescent="0.3">
      <c r="A46" s="23" t="s">
        <v>50</v>
      </c>
      <c r="B46" s="24" t="s">
        <v>37</v>
      </c>
      <c r="I46" s="3" t="s">
        <v>380</v>
      </c>
      <c r="J46" s="3">
        <v>481</v>
      </c>
      <c r="L46" s="3" t="s">
        <v>379</v>
      </c>
      <c r="M46" s="3">
        <v>262</v>
      </c>
    </row>
    <row r="47" spans="1:13" x14ac:dyDescent="0.3">
      <c r="A47" s="23" t="s">
        <v>50</v>
      </c>
      <c r="B47" s="24" t="s">
        <v>34</v>
      </c>
      <c r="I47" s="3" t="s">
        <v>378</v>
      </c>
      <c r="J47" s="3">
        <v>13</v>
      </c>
      <c r="L47" s="3" t="s">
        <v>377</v>
      </c>
      <c r="M47" s="3">
        <v>24</v>
      </c>
    </row>
    <row r="48" spans="1:13" x14ac:dyDescent="0.3">
      <c r="A48" s="23" t="s">
        <v>50</v>
      </c>
      <c r="B48" s="24" t="s">
        <v>34</v>
      </c>
      <c r="I48" s="3" t="s">
        <v>376</v>
      </c>
      <c r="J48" s="113">
        <f>J47/J46</f>
        <v>2.7027027027027029E-2</v>
      </c>
      <c r="L48" s="3" t="s">
        <v>375</v>
      </c>
      <c r="M48" s="113">
        <f>M47/M46</f>
        <v>9.1603053435114504E-2</v>
      </c>
    </row>
    <row r="49" spans="1:13" x14ac:dyDescent="0.3">
      <c r="A49" s="23" t="s">
        <v>50</v>
      </c>
      <c r="B49" s="24" t="s">
        <v>37</v>
      </c>
    </row>
    <row r="50" spans="1:13" x14ac:dyDescent="0.3">
      <c r="A50" s="23" t="s">
        <v>50</v>
      </c>
      <c r="B50" s="24" t="s">
        <v>37</v>
      </c>
      <c r="I50" s="3" t="s">
        <v>374</v>
      </c>
      <c r="J50" s="3">
        <f>(J47+M47)/(J46+M46)</f>
        <v>4.9798115746971738E-2</v>
      </c>
      <c r="L50" s="78" t="s">
        <v>373</v>
      </c>
      <c r="M50" s="3">
        <v>1.96</v>
      </c>
    </row>
    <row r="51" spans="1:13" x14ac:dyDescent="0.3">
      <c r="A51" s="23" t="s">
        <v>50</v>
      </c>
      <c r="B51" s="24" t="s">
        <v>37</v>
      </c>
    </row>
    <row r="52" spans="1:13" x14ac:dyDescent="0.3">
      <c r="A52" s="23" t="s">
        <v>50</v>
      </c>
      <c r="B52" s="24" t="s">
        <v>70</v>
      </c>
      <c r="I52" s="3" t="s">
        <v>372</v>
      </c>
      <c r="J52" s="113">
        <f>(J48-M48)/SQRT(J50*(1-J50)*(1/J46+1/M46))</f>
        <v>-3.8662122806670518</v>
      </c>
    </row>
    <row r="53" spans="1:13" x14ac:dyDescent="0.3">
      <c r="A53" s="23" t="s">
        <v>50</v>
      </c>
      <c r="B53" s="24" t="s">
        <v>37</v>
      </c>
      <c r="I53" s="3" t="s">
        <v>371</v>
      </c>
      <c r="J53" s="113">
        <f>1-_xlfn.NORM.DIST(J52,0,1,TRUE)</f>
        <v>0.99994473063397726</v>
      </c>
    </row>
    <row r="54" spans="1:13" x14ac:dyDescent="0.3">
      <c r="A54" s="23" t="s">
        <v>50</v>
      </c>
      <c r="B54" s="24" t="s">
        <v>37</v>
      </c>
    </row>
    <row r="55" spans="1:13" x14ac:dyDescent="0.3">
      <c r="A55" s="23" t="s">
        <v>50</v>
      </c>
      <c r="B55" s="24" t="s">
        <v>37</v>
      </c>
    </row>
    <row r="56" spans="1:13" x14ac:dyDescent="0.3">
      <c r="A56" s="23" t="s">
        <v>50</v>
      </c>
      <c r="B56" s="24" t="s">
        <v>37</v>
      </c>
      <c r="J56" s="3" t="s">
        <v>450</v>
      </c>
    </row>
    <row r="57" spans="1:13" x14ac:dyDescent="0.3">
      <c r="A57" s="23" t="s">
        <v>50</v>
      </c>
      <c r="B57" s="24" t="s">
        <v>37</v>
      </c>
    </row>
    <row r="58" spans="1:13" x14ac:dyDescent="0.3">
      <c r="A58" s="23" t="s">
        <v>50</v>
      </c>
      <c r="B58" s="24" t="s">
        <v>37</v>
      </c>
    </row>
    <row r="59" spans="1:13" x14ac:dyDescent="0.3">
      <c r="A59" s="23" t="s">
        <v>50</v>
      </c>
      <c r="B59" s="24" t="s">
        <v>37</v>
      </c>
    </row>
    <row r="60" spans="1:13" x14ac:dyDescent="0.3">
      <c r="A60" s="23" t="s">
        <v>50</v>
      </c>
      <c r="B60" s="24" t="s">
        <v>37</v>
      </c>
    </row>
    <row r="61" spans="1:13" x14ac:dyDescent="0.3">
      <c r="A61" s="23" t="s">
        <v>50</v>
      </c>
      <c r="B61" s="24" t="s">
        <v>37</v>
      </c>
    </row>
    <row r="62" spans="1:13" x14ac:dyDescent="0.3">
      <c r="A62" s="23" t="s">
        <v>50</v>
      </c>
      <c r="B62" s="24" t="s">
        <v>37</v>
      </c>
    </row>
    <row r="63" spans="1:13" x14ac:dyDescent="0.3">
      <c r="A63" s="23" t="s">
        <v>50</v>
      </c>
      <c r="B63" s="24" t="s">
        <v>70</v>
      </c>
    </row>
    <row r="64" spans="1:13" x14ac:dyDescent="0.3">
      <c r="A64" s="23" t="s">
        <v>50</v>
      </c>
      <c r="B64" s="24" t="s">
        <v>70</v>
      </c>
    </row>
    <row r="65" spans="1:2" x14ac:dyDescent="0.3">
      <c r="A65" s="23" t="s">
        <v>50</v>
      </c>
      <c r="B65" s="24" t="s">
        <v>47</v>
      </c>
    </row>
    <row r="66" spans="1:2" x14ac:dyDescent="0.3">
      <c r="A66" s="23" t="s">
        <v>50</v>
      </c>
      <c r="B66" s="24" t="s">
        <v>34</v>
      </c>
    </row>
    <row r="67" spans="1:2" x14ac:dyDescent="0.3">
      <c r="A67" s="23" t="s">
        <v>50</v>
      </c>
      <c r="B67" s="24" t="s">
        <v>34</v>
      </c>
    </row>
    <row r="68" spans="1:2" x14ac:dyDescent="0.3">
      <c r="A68" s="23" t="s">
        <v>50</v>
      </c>
      <c r="B68" s="24" t="s">
        <v>34</v>
      </c>
    </row>
    <row r="69" spans="1:2" x14ac:dyDescent="0.3">
      <c r="A69" s="23" t="s">
        <v>50</v>
      </c>
      <c r="B69" s="24" t="s">
        <v>34</v>
      </c>
    </row>
    <row r="70" spans="1:2" x14ac:dyDescent="0.3">
      <c r="A70" s="23" t="s">
        <v>50</v>
      </c>
      <c r="B70" s="24" t="s">
        <v>78</v>
      </c>
    </row>
    <row r="71" spans="1:2" x14ac:dyDescent="0.3">
      <c r="A71" s="23" t="s">
        <v>50</v>
      </c>
      <c r="B71" s="24" t="s">
        <v>37</v>
      </c>
    </row>
    <row r="72" spans="1:2" x14ac:dyDescent="0.3">
      <c r="A72" s="23" t="s">
        <v>50</v>
      </c>
      <c r="B72" s="24" t="s">
        <v>37</v>
      </c>
    </row>
    <row r="73" spans="1:2" x14ac:dyDescent="0.3">
      <c r="A73" s="23" t="s">
        <v>50</v>
      </c>
      <c r="B73" s="24" t="s">
        <v>37</v>
      </c>
    </row>
    <row r="74" spans="1:2" x14ac:dyDescent="0.3">
      <c r="A74" s="23" t="s">
        <v>50</v>
      </c>
      <c r="B74" s="24" t="s">
        <v>37</v>
      </c>
    </row>
    <row r="75" spans="1:2" x14ac:dyDescent="0.3">
      <c r="A75" s="23" t="s">
        <v>50</v>
      </c>
      <c r="B75" s="24" t="s">
        <v>37</v>
      </c>
    </row>
    <row r="76" spans="1:2" x14ac:dyDescent="0.3">
      <c r="A76" s="23" t="s">
        <v>50</v>
      </c>
      <c r="B76" s="24" t="s">
        <v>37</v>
      </c>
    </row>
    <row r="77" spans="1:2" x14ac:dyDescent="0.3">
      <c r="A77" s="23" t="s">
        <v>50</v>
      </c>
      <c r="B77" s="24" t="s">
        <v>37</v>
      </c>
    </row>
    <row r="78" spans="1:2" x14ac:dyDescent="0.3">
      <c r="A78" s="23" t="s">
        <v>50</v>
      </c>
      <c r="B78" s="24" t="s">
        <v>37</v>
      </c>
    </row>
    <row r="79" spans="1:2" x14ac:dyDescent="0.3">
      <c r="A79" s="23" t="s">
        <v>50</v>
      </c>
      <c r="B79" s="24" t="s">
        <v>37</v>
      </c>
    </row>
    <row r="80" spans="1:2" x14ac:dyDescent="0.3">
      <c r="A80" s="23" t="s">
        <v>50</v>
      </c>
      <c r="B80" s="24" t="s">
        <v>37</v>
      </c>
    </row>
    <row r="81" spans="1:2" x14ac:dyDescent="0.3">
      <c r="A81" s="23" t="s">
        <v>50</v>
      </c>
      <c r="B81" s="24" t="s">
        <v>37</v>
      </c>
    </row>
    <row r="82" spans="1:2" x14ac:dyDescent="0.3">
      <c r="A82" s="23" t="s">
        <v>50</v>
      </c>
      <c r="B82" s="24" t="s">
        <v>37</v>
      </c>
    </row>
    <row r="83" spans="1:2" x14ac:dyDescent="0.3">
      <c r="A83" s="23" t="s">
        <v>50</v>
      </c>
      <c r="B83" s="24" t="s">
        <v>37</v>
      </c>
    </row>
    <row r="84" spans="1:2" x14ac:dyDescent="0.3">
      <c r="A84" s="23" t="s">
        <v>50</v>
      </c>
      <c r="B84" s="24" t="s">
        <v>47</v>
      </c>
    </row>
    <row r="85" spans="1:2" x14ac:dyDescent="0.3">
      <c r="A85" s="23" t="s">
        <v>50</v>
      </c>
      <c r="B85" s="24" t="s">
        <v>34</v>
      </c>
    </row>
    <row r="86" spans="1:2" x14ac:dyDescent="0.3">
      <c r="A86" s="23" t="s">
        <v>50</v>
      </c>
      <c r="B86" s="24" t="s">
        <v>34</v>
      </c>
    </row>
    <row r="87" spans="1:2" x14ac:dyDescent="0.3">
      <c r="A87" s="23" t="s">
        <v>50</v>
      </c>
      <c r="B87" s="24" t="s">
        <v>47</v>
      </c>
    </row>
    <row r="88" spans="1:2" x14ac:dyDescent="0.3">
      <c r="A88" s="23" t="s">
        <v>50</v>
      </c>
      <c r="B88" s="24" t="s">
        <v>34</v>
      </c>
    </row>
    <row r="89" spans="1:2" x14ac:dyDescent="0.3">
      <c r="A89" s="23" t="s">
        <v>50</v>
      </c>
      <c r="B89" s="24" t="s">
        <v>34</v>
      </c>
    </row>
    <row r="90" spans="1:2" x14ac:dyDescent="0.3">
      <c r="A90" s="23" t="s">
        <v>50</v>
      </c>
      <c r="B90" s="24" t="s">
        <v>34</v>
      </c>
    </row>
    <row r="91" spans="1:2" x14ac:dyDescent="0.3">
      <c r="A91" s="23" t="s">
        <v>50</v>
      </c>
      <c r="B91" s="24" t="s">
        <v>34</v>
      </c>
    </row>
    <row r="92" spans="1:2" x14ac:dyDescent="0.3">
      <c r="A92" s="23" t="s">
        <v>50</v>
      </c>
      <c r="B92" s="24" t="s">
        <v>34</v>
      </c>
    </row>
    <row r="93" spans="1:2" x14ac:dyDescent="0.3">
      <c r="A93" s="23" t="s">
        <v>50</v>
      </c>
      <c r="B93" s="24" t="s">
        <v>34</v>
      </c>
    </row>
    <row r="94" spans="1:2" x14ac:dyDescent="0.3">
      <c r="A94" s="23" t="s">
        <v>50</v>
      </c>
      <c r="B94" s="24" t="s">
        <v>34</v>
      </c>
    </row>
    <row r="95" spans="1:2" x14ac:dyDescent="0.3">
      <c r="A95" s="23" t="s">
        <v>50</v>
      </c>
      <c r="B95" s="24" t="s">
        <v>58</v>
      </c>
    </row>
    <row r="96" spans="1:2" x14ac:dyDescent="0.3">
      <c r="A96" s="23" t="s">
        <v>50</v>
      </c>
      <c r="B96" s="24" t="s">
        <v>58</v>
      </c>
    </row>
    <row r="97" spans="1:2" x14ac:dyDescent="0.3">
      <c r="A97" s="23" t="s">
        <v>50</v>
      </c>
      <c r="B97" s="24" t="s">
        <v>58</v>
      </c>
    </row>
    <row r="98" spans="1:2" x14ac:dyDescent="0.3">
      <c r="A98" s="23" t="s">
        <v>50</v>
      </c>
      <c r="B98" s="24" t="s">
        <v>58</v>
      </c>
    </row>
    <row r="99" spans="1:2" x14ac:dyDescent="0.3">
      <c r="A99" s="23" t="s">
        <v>50</v>
      </c>
      <c r="B99" s="24" t="s">
        <v>58</v>
      </c>
    </row>
    <row r="100" spans="1:2" x14ac:dyDescent="0.3">
      <c r="A100" s="23" t="s">
        <v>50</v>
      </c>
      <c r="B100" s="24" t="s">
        <v>58</v>
      </c>
    </row>
    <row r="101" spans="1:2" x14ac:dyDescent="0.3">
      <c r="A101" s="23" t="s">
        <v>50</v>
      </c>
      <c r="B101" s="24" t="s">
        <v>58</v>
      </c>
    </row>
    <row r="102" spans="1:2" x14ac:dyDescent="0.3">
      <c r="A102" s="23" t="s">
        <v>50</v>
      </c>
      <c r="B102" s="24" t="s">
        <v>37</v>
      </c>
    </row>
    <row r="103" spans="1:2" x14ac:dyDescent="0.3">
      <c r="A103" s="23" t="s">
        <v>50</v>
      </c>
      <c r="B103" s="24" t="s">
        <v>37</v>
      </c>
    </row>
    <row r="104" spans="1:2" x14ac:dyDescent="0.3">
      <c r="A104" s="23" t="s">
        <v>50</v>
      </c>
      <c r="B104" s="24" t="s">
        <v>37</v>
      </c>
    </row>
    <row r="105" spans="1:2" x14ac:dyDescent="0.3">
      <c r="A105" s="23" t="s">
        <v>50</v>
      </c>
      <c r="B105" s="24" t="s">
        <v>37</v>
      </c>
    </row>
    <row r="106" spans="1:2" x14ac:dyDescent="0.3">
      <c r="A106" s="23" t="s">
        <v>50</v>
      </c>
      <c r="B106" s="24" t="s">
        <v>37</v>
      </c>
    </row>
    <row r="107" spans="1:2" x14ac:dyDescent="0.3">
      <c r="A107" s="23" t="s">
        <v>50</v>
      </c>
      <c r="B107" s="24" t="s">
        <v>34</v>
      </c>
    </row>
    <row r="108" spans="1:2" x14ac:dyDescent="0.3">
      <c r="A108" s="23" t="s">
        <v>50</v>
      </c>
      <c r="B108" s="24" t="s">
        <v>47</v>
      </c>
    </row>
    <row r="109" spans="1:2" x14ac:dyDescent="0.3">
      <c r="A109" s="23" t="s">
        <v>50</v>
      </c>
      <c r="B109" s="24" t="s">
        <v>34</v>
      </c>
    </row>
    <row r="110" spans="1:2" x14ac:dyDescent="0.3">
      <c r="A110" s="23" t="s">
        <v>50</v>
      </c>
      <c r="B110" s="24" t="s">
        <v>34</v>
      </c>
    </row>
    <row r="111" spans="1:2" x14ac:dyDescent="0.3">
      <c r="A111" s="23" t="s">
        <v>50</v>
      </c>
      <c r="B111" s="24" t="s">
        <v>93</v>
      </c>
    </row>
    <row r="112" spans="1:2" x14ac:dyDescent="0.3">
      <c r="A112" s="23" t="s">
        <v>50</v>
      </c>
      <c r="B112" s="24" t="s">
        <v>93</v>
      </c>
    </row>
    <row r="113" spans="1:2" x14ac:dyDescent="0.3">
      <c r="A113" s="23" t="s">
        <v>50</v>
      </c>
      <c r="B113" s="24" t="s">
        <v>93</v>
      </c>
    </row>
    <row r="114" spans="1:2" x14ac:dyDescent="0.3">
      <c r="A114" s="23" t="s">
        <v>50</v>
      </c>
      <c r="B114" s="24" t="s">
        <v>93</v>
      </c>
    </row>
    <row r="115" spans="1:2" x14ac:dyDescent="0.3">
      <c r="A115" s="23" t="s">
        <v>50</v>
      </c>
      <c r="B115" s="24" t="s">
        <v>93</v>
      </c>
    </row>
    <row r="116" spans="1:2" x14ac:dyDescent="0.3">
      <c r="A116" s="23" t="s">
        <v>50</v>
      </c>
      <c r="B116" s="24" t="s">
        <v>93</v>
      </c>
    </row>
    <row r="117" spans="1:2" x14ac:dyDescent="0.3">
      <c r="A117" s="23" t="s">
        <v>50</v>
      </c>
      <c r="B117" s="24" t="s">
        <v>47</v>
      </c>
    </row>
    <row r="118" spans="1:2" x14ac:dyDescent="0.3">
      <c r="A118" s="23" t="s">
        <v>50</v>
      </c>
      <c r="B118" s="24" t="s">
        <v>47</v>
      </c>
    </row>
    <row r="119" spans="1:2" x14ac:dyDescent="0.3">
      <c r="A119" s="23" t="s">
        <v>50</v>
      </c>
      <c r="B119" s="24" t="s">
        <v>47</v>
      </c>
    </row>
    <row r="120" spans="1:2" x14ac:dyDescent="0.3">
      <c r="A120" s="23" t="s">
        <v>50</v>
      </c>
      <c r="B120" s="24" t="s">
        <v>58</v>
      </c>
    </row>
    <row r="121" spans="1:2" x14ac:dyDescent="0.3">
      <c r="A121" s="23" t="s">
        <v>50</v>
      </c>
      <c r="B121" s="24" t="s">
        <v>58</v>
      </c>
    </row>
    <row r="122" spans="1:2" x14ac:dyDescent="0.3">
      <c r="A122" s="23" t="s">
        <v>50</v>
      </c>
      <c r="B122" s="24" t="s">
        <v>58</v>
      </c>
    </row>
    <row r="123" spans="1:2" x14ac:dyDescent="0.3">
      <c r="A123" s="23" t="s">
        <v>50</v>
      </c>
      <c r="B123" s="24" t="s">
        <v>58</v>
      </c>
    </row>
    <row r="124" spans="1:2" x14ac:dyDescent="0.3">
      <c r="A124" s="23" t="s">
        <v>50</v>
      </c>
      <c r="B124" s="24" t="s">
        <v>37</v>
      </c>
    </row>
    <row r="125" spans="1:2" x14ac:dyDescent="0.3">
      <c r="A125" s="23" t="s">
        <v>50</v>
      </c>
      <c r="B125" s="24" t="s">
        <v>37</v>
      </c>
    </row>
    <row r="126" spans="1:2" x14ac:dyDescent="0.3">
      <c r="A126" s="23" t="s">
        <v>50</v>
      </c>
      <c r="B126" s="24" t="s">
        <v>37</v>
      </c>
    </row>
    <row r="127" spans="1:2" x14ac:dyDescent="0.3">
      <c r="A127" s="23" t="s">
        <v>50</v>
      </c>
      <c r="B127" s="24" t="s">
        <v>37</v>
      </c>
    </row>
    <row r="128" spans="1:2" x14ac:dyDescent="0.3">
      <c r="A128" s="23" t="s">
        <v>50</v>
      </c>
      <c r="B128" s="24" t="s">
        <v>37</v>
      </c>
    </row>
    <row r="129" spans="1:2" x14ac:dyDescent="0.3">
      <c r="A129" s="23" t="s">
        <v>50</v>
      </c>
      <c r="B129" s="24" t="s">
        <v>37</v>
      </c>
    </row>
    <row r="130" spans="1:2" x14ac:dyDescent="0.3">
      <c r="A130" s="23" t="s">
        <v>50</v>
      </c>
      <c r="B130" s="24" t="s">
        <v>34</v>
      </c>
    </row>
    <row r="131" spans="1:2" x14ac:dyDescent="0.3">
      <c r="A131" s="23" t="s">
        <v>50</v>
      </c>
      <c r="B131" s="24" t="s">
        <v>34</v>
      </c>
    </row>
    <row r="132" spans="1:2" x14ac:dyDescent="0.3">
      <c r="A132" s="23" t="s">
        <v>50</v>
      </c>
      <c r="B132" s="24" t="s">
        <v>34</v>
      </c>
    </row>
    <row r="133" spans="1:2" x14ac:dyDescent="0.3">
      <c r="A133" s="23" t="s">
        <v>50</v>
      </c>
      <c r="B133" s="24" t="s">
        <v>58</v>
      </c>
    </row>
    <row r="134" spans="1:2" x14ac:dyDescent="0.3">
      <c r="A134" s="23" t="s">
        <v>50</v>
      </c>
      <c r="B134" s="24" t="s">
        <v>37</v>
      </c>
    </row>
    <row r="135" spans="1:2" x14ac:dyDescent="0.3">
      <c r="A135" s="23" t="s">
        <v>50</v>
      </c>
      <c r="B135" s="24" t="s">
        <v>37</v>
      </c>
    </row>
    <row r="136" spans="1:2" x14ac:dyDescent="0.3">
      <c r="A136" s="23" t="s">
        <v>50</v>
      </c>
      <c r="B136" s="24" t="s">
        <v>37</v>
      </c>
    </row>
    <row r="137" spans="1:2" x14ac:dyDescent="0.3">
      <c r="A137" s="23" t="s">
        <v>50</v>
      </c>
      <c r="B137" s="24" t="s">
        <v>37</v>
      </c>
    </row>
    <row r="138" spans="1:2" x14ac:dyDescent="0.3">
      <c r="A138" s="23" t="s">
        <v>50</v>
      </c>
      <c r="B138" s="24" t="s">
        <v>37</v>
      </c>
    </row>
    <row r="139" spans="1:2" x14ac:dyDescent="0.3">
      <c r="A139" s="23" t="s">
        <v>50</v>
      </c>
      <c r="B139" s="24" t="s">
        <v>37</v>
      </c>
    </row>
    <row r="140" spans="1:2" x14ac:dyDescent="0.3">
      <c r="A140" s="23" t="s">
        <v>50</v>
      </c>
      <c r="B140" s="24" t="s">
        <v>70</v>
      </c>
    </row>
    <row r="141" spans="1:2" x14ac:dyDescent="0.3">
      <c r="A141" s="23" t="s">
        <v>50</v>
      </c>
      <c r="B141" s="24" t="s">
        <v>70</v>
      </c>
    </row>
    <row r="142" spans="1:2" x14ac:dyDescent="0.3">
      <c r="A142" s="23" t="s">
        <v>50</v>
      </c>
      <c r="B142" s="24" t="s">
        <v>70</v>
      </c>
    </row>
    <row r="143" spans="1:2" x14ac:dyDescent="0.3">
      <c r="A143" s="23" t="s">
        <v>50</v>
      </c>
      <c r="B143" s="24" t="s">
        <v>58</v>
      </c>
    </row>
    <row r="144" spans="1:2" x14ac:dyDescent="0.3">
      <c r="A144" s="23" t="s">
        <v>50</v>
      </c>
      <c r="B144" s="24" t="s">
        <v>58</v>
      </c>
    </row>
    <row r="145" spans="1:2" x14ac:dyDescent="0.3">
      <c r="A145" s="23" t="s">
        <v>50</v>
      </c>
      <c r="B145" s="24" t="s">
        <v>58</v>
      </c>
    </row>
    <row r="146" spans="1:2" x14ac:dyDescent="0.3">
      <c r="A146" s="23" t="s">
        <v>50</v>
      </c>
      <c r="B146" s="24" t="s">
        <v>58</v>
      </c>
    </row>
    <row r="147" spans="1:2" x14ac:dyDescent="0.3">
      <c r="A147" s="23" t="s">
        <v>50</v>
      </c>
      <c r="B147" s="24" t="s">
        <v>58</v>
      </c>
    </row>
    <row r="148" spans="1:2" x14ac:dyDescent="0.3">
      <c r="A148" s="23" t="s">
        <v>50</v>
      </c>
      <c r="B148" s="24" t="s">
        <v>104</v>
      </c>
    </row>
    <row r="149" spans="1:2" x14ac:dyDescent="0.3">
      <c r="A149" s="23" t="s">
        <v>50</v>
      </c>
      <c r="B149" s="24" t="s">
        <v>104</v>
      </c>
    </row>
    <row r="150" spans="1:2" x14ac:dyDescent="0.3">
      <c r="A150" s="23" t="s">
        <v>50</v>
      </c>
      <c r="B150" s="24" t="s">
        <v>104</v>
      </c>
    </row>
    <row r="151" spans="1:2" x14ac:dyDescent="0.3">
      <c r="A151" s="23" t="s">
        <v>50</v>
      </c>
      <c r="B151" s="24" t="s">
        <v>104</v>
      </c>
    </row>
    <row r="152" spans="1:2" x14ac:dyDescent="0.3">
      <c r="A152" s="23" t="s">
        <v>50</v>
      </c>
      <c r="B152" s="24" t="s">
        <v>104</v>
      </c>
    </row>
    <row r="153" spans="1:2" x14ac:dyDescent="0.3">
      <c r="A153" s="23" t="s">
        <v>50</v>
      </c>
      <c r="B153" s="24" t="s">
        <v>37</v>
      </c>
    </row>
    <row r="154" spans="1:2" x14ac:dyDescent="0.3">
      <c r="A154" s="23" t="s">
        <v>50</v>
      </c>
      <c r="B154" s="24" t="s">
        <v>34</v>
      </c>
    </row>
    <row r="155" spans="1:2" x14ac:dyDescent="0.3">
      <c r="A155" s="23" t="s">
        <v>50</v>
      </c>
      <c r="B155" s="24" t="s">
        <v>34</v>
      </c>
    </row>
    <row r="156" spans="1:2" x14ac:dyDescent="0.3">
      <c r="A156" s="23" t="s">
        <v>50</v>
      </c>
      <c r="B156" s="24" t="s">
        <v>34</v>
      </c>
    </row>
    <row r="157" spans="1:2" x14ac:dyDescent="0.3">
      <c r="A157" s="23" t="s">
        <v>50</v>
      </c>
      <c r="B157" s="24" t="s">
        <v>34</v>
      </c>
    </row>
    <row r="158" spans="1:2" x14ac:dyDescent="0.3">
      <c r="A158" s="23" t="s">
        <v>50</v>
      </c>
      <c r="B158" s="24" t="s">
        <v>70</v>
      </c>
    </row>
    <row r="159" spans="1:2" x14ac:dyDescent="0.3">
      <c r="A159" s="23" t="s">
        <v>50</v>
      </c>
      <c r="B159" s="24" t="s">
        <v>78</v>
      </c>
    </row>
    <row r="160" spans="1:2" x14ac:dyDescent="0.3">
      <c r="A160" s="23" t="s">
        <v>50</v>
      </c>
      <c r="B160" s="24" t="s">
        <v>78</v>
      </c>
    </row>
    <row r="161" spans="1:2" x14ac:dyDescent="0.3">
      <c r="A161" s="23" t="s">
        <v>50</v>
      </c>
      <c r="B161" s="24" t="s">
        <v>78</v>
      </c>
    </row>
    <row r="162" spans="1:2" x14ac:dyDescent="0.3">
      <c r="A162" s="23" t="s">
        <v>50</v>
      </c>
      <c r="B162" s="24" t="s">
        <v>78</v>
      </c>
    </row>
    <row r="163" spans="1:2" x14ac:dyDescent="0.3">
      <c r="A163" s="23" t="s">
        <v>50</v>
      </c>
      <c r="B163" s="24" t="s">
        <v>78</v>
      </c>
    </row>
    <row r="164" spans="1:2" x14ac:dyDescent="0.3">
      <c r="A164" s="23" t="s">
        <v>50</v>
      </c>
      <c r="B164" s="24" t="s">
        <v>34</v>
      </c>
    </row>
    <row r="165" spans="1:2" x14ac:dyDescent="0.3">
      <c r="A165" s="23" t="s">
        <v>50</v>
      </c>
      <c r="B165" s="24" t="s">
        <v>34</v>
      </c>
    </row>
    <row r="166" spans="1:2" x14ac:dyDescent="0.3">
      <c r="A166" s="23" t="s">
        <v>50</v>
      </c>
      <c r="B166" s="24" t="s">
        <v>34</v>
      </c>
    </row>
    <row r="167" spans="1:2" x14ac:dyDescent="0.3">
      <c r="A167" s="23" t="s">
        <v>50</v>
      </c>
      <c r="B167" s="24" t="s">
        <v>34</v>
      </c>
    </row>
    <row r="168" spans="1:2" x14ac:dyDescent="0.3">
      <c r="A168" s="23" t="s">
        <v>50</v>
      </c>
      <c r="B168" s="24" t="s">
        <v>34</v>
      </c>
    </row>
    <row r="169" spans="1:2" x14ac:dyDescent="0.3">
      <c r="A169" s="23" t="s">
        <v>50</v>
      </c>
      <c r="B169" s="24" t="s">
        <v>34</v>
      </c>
    </row>
    <row r="170" spans="1:2" x14ac:dyDescent="0.3">
      <c r="A170" s="23" t="s">
        <v>50</v>
      </c>
      <c r="B170" s="24" t="s">
        <v>34</v>
      </c>
    </row>
    <row r="171" spans="1:2" x14ac:dyDescent="0.3">
      <c r="A171" s="23" t="s">
        <v>50</v>
      </c>
      <c r="B171" s="24" t="s">
        <v>34</v>
      </c>
    </row>
    <row r="172" spans="1:2" x14ac:dyDescent="0.3">
      <c r="A172" s="23" t="s">
        <v>50</v>
      </c>
      <c r="B172" s="24" t="s">
        <v>34</v>
      </c>
    </row>
    <row r="173" spans="1:2" x14ac:dyDescent="0.3">
      <c r="A173" s="23" t="s">
        <v>50</v>
      </c>
      <c r="B173" s="24" t="s">
        <v>34</v>
      </c>
    </row>
    <row r="174" spans="1:2" x14ac:dyDescent="0.3">
      <c r="A174" s="23" t="s">
        <v>50</v>
      </c>
      <c r="B174" s="24" t="s">
        <v>34</v>
      </c>
    </row>
    <row r="175" spans="1:2" x14ac:dyDescent="0.3">
      <c r="A175" s="23" t="s">
        <v>50</v>
      </c>
      <c r="B175" s="24" t="s">
        <v>70</v>
      </c>
    </row>
    <row r="176" spans="1:2" x14ac:dyDescent="0.3">
      <c r="A176" s="23" t="s">
        <v>50</v>
      </c>
      <c r="B176" s="24" t="s">
        <v>70</v>
      </c>
    </row>
    <row r="177" spans="1:2" x14ac:dyDescent="0.3">
      <c r="A177" s="23" t="s">
        <v>50</v>
      </c>
      <c r="B177" s="24" t="s">
        <v>70</v>
      </c>
    </row>
    <row r="178" spans="1:2" x14ac:dyDescent="0.3">
      <c r="A178" s="23" t="s">
        <v>50</v>
      </c>
      <c r="B178" s="24" t="s">
        <v>37</v>
      </c>
    </row>
    <row r="179" spans="1:2" x14ac:dyDescent="0.3">
      <c r="A179" s="23" t="s">
        <v>50</v>
      </c>
      <c r="B179" s="24" t="s">
        <v>37</v>
      </c>
    </row>
    <row r="180" spans="1:2" x14ac:dyDescent="0.3">
      <c r="A180" s="23" t="s">
        <v>50</v>
      </c>
      <c r="B180" s="24" t="s">
        <v>37</v>
      </c>
    </row>
    <row r="181" spans="1:2" x14ac:dyDescent="0.3">
      <c r="A181" s="23" t="s">
        <v>50</v>
      </c>
      <c r="B181" s="24" t="s">
        <v>34</v>
      </c>
    </row>
    <row r="182" spans="1:2" x14ac:dyDescent="0.3">
      <c r="A182" s="23" t="s">
        <v>50</v>
      </c>
      <c r="B182" s="24" t="s">
        <v>34</v>
      </c>
    </row>
    <row r="183" spans="1:2" x14ac:dyDescent="0.3">
      <c r="A183" s="23" t="s">
        <v>50</v>
      </c>
      <c r="B183" s="24" t="s">
        <v>34</v>
      </c>
    </row>
    <row r="184" spans="1:2" x14ac:dyDescent="0.3">
      <c r="A184" s="23" t="s">
        <v>50</v>
      </c>
      <c r="B184" s="24" t="s">
        <v>47</v>
      </c>
    </row>
    <row r="185" spans="1:2" x14ac:dyDescent="0.3">
      <c r="A185" s="23" t="s">
        <v>50</v>
      </c>
      <c r="B185" s="24" t="s">
        <v>47</v>
      </c>
    </row>
    <row r="186" spans="1:2" x14ac:dyDescent="0.3">
      <c r="A186" s="23" t="s">
        <v>50</v>
      </c>
      <c r="B186" s="24" t="s">
        <v>47</v>
      </c>
    </row>
    <row r="187" spans="1:2" x14ac:dyDescent="0.3">
      <c r="A187" s="23" t="s">
        <v>50</v>
      </c>
      <c r="B187" s="24" t="s">
        <v>47</v>
      </c>
    </row>
    <row r="188" spans="1:2" x14ac:dyDescent="0.3">
      <c r="A188" s="23" t="s">
        <v>50</v>
      </c>
      <c r="B188" s="24" t="s">
        <v>70</v>
      </c>
    </row>
    <row r="189" spans="1:2" x14ac:dyDescent="0.3">
      <c r="A189" s="23" t="s">
        <v>50</v>
      </c>
      <c r="B189" s="24" t="s">
        <v>70</v>
      </c>
    </row>
    <row r="190" spans="1:2" x14ac:dyDescent="0.3">
      <c r="A190" s="23" t="s">
        <v>50</v>
      </c>
      <c r="B190" s="24" t="s">
        <v>37</v>
      </c>
    </row>
    <row r="191" spans="1:2" x14ac:dyDescent="0.3">
      <c r="A191" s="23" t="s">
        <v>50</v>
      </c>
      <c r="B191" s="24" t="s">
        <v>37</v>
      </c>
    </row>
    <row r="192" spans="1:2" x14ac:dyDescent="0.3">
      <c r="A192" s="23" t="s">
        <v>50</v>
      </c>
      <c r="B192" s="24" t="s">
        <v>37</v>
      </c>
    </row>
    <row r="193" spans="1:2" x14ac:dyDescent="0.3">
      <c r="A193" s="23" t="s">
        <v>50</v>
      </c>
      <c r="B193" s="24" t="s">
        <v>37</v>
      </c>
    </row>
    <row r="194" spans="1:2" x14ac:dyDescent="0.3">
      <c r="A194" s="23" t="s">
        <v>50</v>
      </c>
      <c r="B194" s="24" t="s">
        <v>37</v>
      </c>
    </row>
    <row r="195" spans="1:2" x14ac:dyDescent="0.3">
      <c r="A195" s="23" t="s">
        <v>50</v>
      </c>
      <c r="B195" s="24" t="s">
        <v>37</v>
      </c>
    </row>
    <row r="196" spans="1:2" x14ac:dyDescent="0.3">
      <c r="A196" s="23" t="s">
        <v>50</v>
      </c>
      <c r="B196" s="24" t="s">
        <v>37</v>
      </c>
    </row>
    <row r="197" spans="1:2" x14ac:dyDescent="0.3">
      <c r="A197" s="23" t="s">
        <v>50</v>
      </c>
      <c r="B197" s="24" t="s">
        <v>37</v>
      </c>
    </row>
    <row r="198" spans="1:2" x14ac:dyDescent="0.3">
      <c r="A198" s="23" t="s">
        <v>50</v>
      </c>
      <c r="B198" s="24" t="s">
        <v>58</v>
      </c>
    </row>
    <row r="199" spans="1:2" x14ac:dyDescent="0.3">
      <c r="A199" s="23" t="s">
        <v>50</v>
      </c>
      <c r="B199" s="24" t="s">
        <v>58</v>
      </c>
    </row>
    <row r="200" spans="1:2" x14ac:dyDescent="0.3">
      <c r="A200" s="23" t="s">
        <v>50</v>
      </c>
      <c r="B200" s="24" t="s">
        <v>34</v>
      </c>
    </row>
    <row r="201" spans="1:2" x14ac:dyDescent="0.3">
      <c r="A201" s="23" t="s">
        <v>50</v>
      </c>
      <c r="B201" s="24" t="s">
        <v>34</v>
      </c>
    </row>
    <row r="202" spans="1:2" x14ac:dyDescent="0.3">
      <c r="A202" s="23" t="s">
        <v>50</v>
      </c>
      <c r="B202" s="24" t="s">
        <v>34</v>
      </c>
    </row>
    <row r="203" spans="1:2" x14ac:dyDescent="0.3">
      <c r="A203" s="23" t="s">
        <v>50</v>
      </c>
      <c r="B203" s="24" t="s">
        <v>34</v>
      </c>
    </row>
    <row r="204" spans="1:2" x14ac:dyDescent="0.3">
      <c r="A204" s="23" t="s">
        <v>50</v>
      </c>
      <c r="B204" s="24" t="s">
        <v>34</v>
      </c>
    </row>
    <row r="205" spans="1:2" x14ac:dyDescent="0.3">
      <c r="A205" s="23" t="s">
        <v>50</v>
      </c>
      <c r="B205" s="24" t="s">
        <v>34</v>
      </c>
    </row>
    <row r="206" spans="1:2" x14ac:dyDescent="0.3">
      <c r="A206" s="23" t="s">
        <v>50</v>
      </c>
      <c r="B206" s="24" t="s">
        <v>34</v>
      </c>
    </row>
    <row r="207" spans="1:2" x14ac:dyDescent="0.3">
      <c r="A207" s="23" t="s">
        <v>50</v>
      </c>
      <c r="B207" s="24" t="s">
        <v>34</v>
      </c>
    </row>
    <row r="208" spans="1:2" x14ac:dyDescent="0.3">
      <c r="A208" s="23" t="s">
        <v>50</v>
      </c>
      <c r="B208" s="24" t="s">
        <v>34</v>
      </c>
    </row>
    <row r="209" spans="1:2" x14ac:dyDescent="0.3">
      <c r="A209" s="23" t="s">
        <v>50</v>
      </c>
      <c r="B209" s="24" t="s">
        <v>70</v>
      </c>
    </row>
    <row r="210" spans="1:2" x14ac:dyDescent="0.3">
      <c r="A210" s="23" t="s">
        <v>50</v>
      </c>
      <c r="B210" s="24" t="s">
        <v>70</v>
      </c>
    </row>
    <row r="211" spans="1:2" x14ac:dyDescent="0.3">
      <c r="A211" s="23" t="s">
        <v>50</v>
      </c>
      <c r="B211" s="24" t="s">
        <v>34</v>
      </c>
    </row>
    <row r="212" spans="1:2" x14ac:dyDescent="0.3">
      <c r="A212" s="23" t="s">
        <v>50</v>
      </c>
      <c r="B212" s="24" t="s">
        <v>34</v>
      </c>
    </row>
    <row r="213" spans="1:2" x14ac:dyDescent="0.3">
      <c r="A213" s="23" t="s">
        <v>50</v>
      </c>
      <c r="B213" s="24" t="s">
        <v>34</v>
      </c>
    </row>
    <row r="214" spans="1:2" x14ac:dyDescent="0.3">
      <c r="A214" s="23" t="s">
        <v>33</v>
      </c>
      <c r="B214" s="24" t="s">
        <v>37</v>
      </c>
    </row>
    <row r="215" spans="1:2" x14ac:dyDescent="0.3">
      <c r="A215" s="23" t="s">
        <v>33</v>
      </c>
      <c r="B215" s="24" t="s">
        <v>37</v>
      </c>
    </row>
    <row r="216" spans="1:2" x14ac:dyDescent="0.3">
      <c r="A216" s="23" t="s">
        <v>33</v>
      </c>
      <c r="B216" s="24" t="s">
        <v>37</v>
      </c>
    </row>
    <row r="217" spans="1:2" x14ac:dyDescent="0.3">
      <c r="A217" s="23" t="s">
        <v>33</v>
      </c>
      <c r="B217" s="24" t="s">
        <v>37</v>
      </c>
    </row>
    <row r="218" spans="1:2" x14ac:dyDescent="0.3">
      <c r="A218" s="23" t="s">
        <v>33</v>
      </c>
      <c r="B218" s="24" t="s">
        <v>37</v>
      </c>
    </row>
    <row r="219" spans="1:2" x14ac:dyDescent="0.3">
      <c r="A219" s="23" t="s">
        <v>33</v>
      </c>
      <c r="B219" s="24" t="s">
        <v>37</v>
      </c>
    </row>
    <row r="220" spans="1:2" x14ac:dyDescent="0.3">
      <c r="A220" s="23" t="s">
        <v>33</v>
      </c>
      <c r="B220" s="24" t="s">
        <v>37</v>
      </c>
    </row>
    <row r="221" spans="1:2" x14ac:dyDescent="0.3">
      <c r="A221" s="23" t="s">
        <v>33</v>
      </c>
      <c r="B221" s="24" t="s">
        <v>37</v>
      </c>
    </row>
    <row r="222" spans="1:2" x14ac:dyDescent="0.3">
      <c r="A222" s="23" t="s">
        <v>33</v>
      </c>
      <c r="B222" s="24" t="s">
        <v>37</v>
      </c>
    </row>
    <row r="223" spans="1:2" x14ac:dyDescent="0.3">
      <c r="A223" s="23" t="s">
        <v>33</v>
      </c>
      <c r="B223" s="24" t="s">
        <v>37</v>
      </c>
    </row>
    <row r="224" spans="1:2" x14ac:dyDescent="0.3">
      <c r="A224" s="23" t="s">
        <v>33</v>
      </c>
      <c r="B224" s="24" t="s">
        <v>37</v>
      </c>
    </row>
    <row r="225" spans="1:2" x14ac:dyDescent="0.3">
      <c r="A225" s="23" t="s">
        <v>33</v>
      </c>
      <c r="B225" s="24" t="s">
        <v>37</v>
      </c>
    </row>
    <row r="226" spans="1:2" x14ac:dyDescent="0.3">
      <c r="A226" s="23" t="s">
        <v>33</v>
      </c>
      <c r="B226" s="24" t="s">
        <v>37</v>
      </c>
    </row>
    <row r="227" spans="1:2" x14ac:dyDescent="0.3">
      <c r="A227" s="23" t="s">
        <v>33</v>
      </c>
      <c r="B227" s="24" t="s">
        <v>37</v>
      </c>
    </row>
    <row r="228" spans="1:2" x14ac:dyDescent="0.3">
      <c r="A228" s="23" t="s">
        <v>33</v>
      </c>
      <c r="B228" s="24" t="s">
        <v>37</v>
      </c>
    </row>
    <row r="229" spans="1:2" x14ac:dyDescent="0.3">
      <c r="A229" s="23" t="s">
        <v>33</v>
      </c>
      <c r="B229" s="24" t="s">
        <v>37</v>
      </c>
    </row>
    <row r="230" spans="1:2" x14ac:dyDescent="0.3">
      <c r="A230" s="23" t="s">
        <v>33</v>
      </c>
      <c r="B230" s="24" t="s">
        <v>37</v>
      </c>
    </row>
    <row r="231" spans="1:2" x14ac:dyDescent="0.3">
      <c r="A231" s="23" t="s">
        <v>33</v>
      </c>
      <c r="B231" s="24" t="s">
        <v>37</v>
      </c>
    </row>
    <row r="232" spans="1:2" x14ac:dyDescent="0.3">
      <c r="A232" s="23" t="s">
        <v>33</v>
      </c>
      <c r="B232" s="24" t="s">
        <v>37</v>
      </c>
    </row>
    <row r="233" spans="1:2" x14ac:dyDescent="0.3">
      <c r="A233" s="23" t="s">
        <v>33</v>
      </c>
      <c r="B233" s="24" t="s">
        <v>37</v>
      </c>
    </row>
    <row r="234" spans="1:2" x14ac:dyDescent="0.3">
      <c r="A234" s="23" t="s">
        <v>33</v>
      </c>
      <c r="B234" s="24" t="s">
        <v>37</v>
      </c>
    </row>
    <row r="235" spans="1:2" x14ac:dyDescent="0.3">
      <c r="A235" s="23" t="s">
        <v>33</v>
      </c>
      <c r="B235" s="24" t="s">
        <v>37</v>
      </c>
    </row>
    <row r="236" spans="1:2" x14ac:dyDescent="0.3">
      <c r="A236" s="23" t="s">
        <v>33</v>
      </c>
      <c r="B236" s="24" t="s">
        <v>37</v>
      </c>
    </row>
    <row r="237" spans="1:2" x14ac:dyDescent="0.3">
      <c r="A237" s="23" t="s">
        <v>33</v>
      </c>
      <c r="B237" s="24" t="s">
        <v>37</v>
      </c>
    </row>
    <row r="238" spans="1:2" x14ac:dyDescent="0.3">
      <c r="A238" s="23" t="s">
        <v>33</v>
      </c>
      <c r="B238" s="24" t="s">
        <v>37</v>
      </c>
    </row>
    <row r="239" spans="1:2" x14ac:dyDescent="0.3">
      <c r="A239" s="23" t="s">
        <v>33</v>
      </c>
      <c r="B239" s="24" t="s">
        <v>37</v>
      </c>
    </row>
    <row r="240" spans="1:2" x14ac:dyDescent="0.3">
      <c r="A240" s="23" t="s">
        <v>33</v>
      </c>
      <c r="B240" s="24" t="s">
        <v>47</v>
      </c>
    </row>
    <row r="241" spans="1:2" x14ac:dyDescent="0.3">
      <c r="A241" s="23" t="s">
        <v>33</v>
      </c>
      <c r="B241" s="24" t="s">
        <v>37</v>
      </c>
    </row>
    <row r="242" spans="1:2" x14ac:dyDescent="0.3">
      <c r="A242" s="23" t="s">
        <v>33</v>
      </c>
      <c r="B242" s="24" t="s">
        <v>37</v>
      </c>
    </row>
    <row r="243" spans="1:2" x14ac:dyDescent="0.3">
      <c r="A243" s="23" t="s">
        <v>33</v>
      </c>
      <c r="B243" s="24" t="s">
        <v>37</v>
      </c>
    </row>
    <row r="244" spans="1:2" x14ac:dyDescent="0.3">
      <c r="A244" s="23" t="s">
        <v>33</v>
      </c>
      <c r="B244" s="24" t="s">
        <v>37</v>
      </c>
    </row>
    <row r="245" spans="1:2" x14ac:dyDescent="0.3">
      <c r="A245" s="23" t="s">
        <v>33</v>
      </c>
      <c r="B245" s="24" t="s">
        <v>37</v>
      </c>
    </row>
    <row r="246" spans="1:2" x14ac:dyDescent="0.3">
      <c r="A246" s="23" t="s">
        <v>33</v>
      </c>
      <c r="B246" s="24" t="s">
        <v>37</v>
      </c>
    </row>
    <row r="247" spans="1:2" x14ac:dyDescent="0.3">
      <c r="A247" s="23" t="s">
        <v>33</v>
      </c>
      <c r="B247" s="24" t="s">
        <v>37</v>
      </c>
    </row>
    <row r="248" spans="1:2" x14ac:dyDescent="0.3">
      <c r="A248" s="23" t="s">
        <v>33</v>
      </c>
      <c r="B248" s="24" t="s">
        <v>37</v>
      </c>
    </row>
    <row r="249" spans="1:2" x14ac:dyDescent="0.3">
      <c r="A249" s="23" t="s">
        <v>33</v>
      </c>
      <c r="B249" s="24" t="s">
        <v>37</v>
      </c>
    </row>
    <row r="250" spans="1:2" x14ac:dyDescent="0.3">
      <c r="A250" s="23" t="s">
        <v>33</v>
      </c>
      <c r="B250" s="24" t="s">
        <v>37</v>
      </c>
    </row>
    <row r="251" spans="1:2" x14ac:dyDescent="0.3">
      <c r="A251" s="23" t="s">
        <v>33</v>
      </c>
      <c r="B251" s="24" t="s">
        <v>37</v>
      </c>
    </row>
    <row r="252" spans="1:2" x14ac:dyDescent="0.3">
      <c r="A252" s="23" t="s">
        <v>33</v>
      </c>
      <c r="B252" s="24" t="s">
        <v>37</v>
      </c>
    </row>
    <row r="253" spans="1:2" x14ac:dyDescent="0.3">
      <c r="A253" s="23" t="s">
        <v>33</v>
      </c>
      <c r="B253" s="24" t="s">
        <v>37</v>
      </c>
    </row>
    <row r="254" spans="1:2" x14ac:dyDescent="0.3">
      <c r="A254" s="23" t="s">
        <v>33</v>
      </c>
      <c r="B254" s="24" t="s">
        <v>37</v>
      </c>
    </row>
    <row r="255" spans="1:2" x14ac:dyDescent="0.3">
      <c r="A255" s="23" t="s">
        <v>33</v>
      </c>
      <c r="B255" s="24" t="s">
        <v>37</v>
      </c>
    </row>
    <row r="256" spans="1:2" x14ac:dyDescent="0.3">
      <c r="A256" s="23" t="s">
        <v>33</v>
      </c>
      <c r="B256" s="24" t="s">
        <v>37</v>
      </c>
    </row>
    <row r="257" spans="1:2" x14ac:dyDescent="0.3">
      <c r="A257" s="23" t="s">
        <v>33</v>
      </c>
      <c r="B257" s="24" t="s">
        <v>37</v>
      </c>
    </row>
    <row r="258" spans="1:2" x14ac:dyDescent="0.3">
      <c r="A258" s="23" t="s">
        <v>33</v>
      </c>
      <c r="B258" s="24" t="s">
        <v>37</v>
      </c>
    </row>
    <row r="259" spans="1:2" x14ac:dyDescent="0.3">
      <c r="A259" s="23" t="s">
        <v>33</v>
      </c>
      <c r="B259" s="24" t="s">
        <v>37</v>
      </c>
    </row>
    <row r="260" spans="1:2" x14ac:dyDescent="0.3">
      <c r="A260" s="23" t="s">
        <v>33</v>
      </c>
      <c r="B260" s="24" t="s">
        <v>47</v>
      </c>
    </row>
    <row r="261" spans="1:2" x14ac:dyDescent="0.3">
      <c r="A261" s="23" t="s">
        <v>33</v>
      </c>
      <c r="B261" s="24" t="s">
        <v>37</v>
      </c>
    </row>
    <row r="262" spans="1:2" x14ac:dyDescent="0.3">
      <c r="A262" s="23" t="s">
        <v>33</v>
      </c>
      <c r="B262" s="24" t="s">
        <v>34</v>
      </c>
    </row>
    <row r="263" spans="1:2" x14ac:dyDescent="0.3">
      <c r="A263" s="23" t="s">
        <v>33</v>
      </c>
      <c r="B263" s="24" t="s">
        <v>34</v>
      </c>
    </row>
    <row r="264" spans="1:2" x14ac:dyDescent="0.3">
      <c r="A264" s="23" t="s">
        <v>33</v>
      </c>
      <c r="B264" s="24" t="s">
        <v>34</v>
      </c>
    </row>
    <row r="265" spans="1:2" x14ac:dyDescent="0.3">
      <c r="A265" s="23" t="s">
        <v>33</v>
      </c>
      <c r="B265" s="24" t="s">
        <v>34</v>
      </c>
    </row>
    <row r="266" spans="1:2" x14ac:dyDescent="0.3">
      <c r="A266" s="23" t="s">
        <v>33</v>
      </c>
      <c r="B266" s="24" t="s">
        <v>34</v>
      </c>
    </row>
    <row r="267" spans="1:2" x14ac:dyDescent="0.3">
      <c r="A267" s="23" t="s">
        <v>33</v>
      </c>
      <c r="B267" s="24" t="s">
        <v>34</v>
      </c>
    </row>
    <row r="268" spans="1:2" x14ac:dyDescent="0.3">
      <c r="A268" s="23" t="s">
        <v>33</v>
      </c>
      <c r="B268" s="24" t="s">
        <v>37</v>
      </c>
    </row>
    <row r="269" spans="1:2" x14ac:dyDescent="0.3">
      <c r="A269" s="23" t="s">
        <v>33</v>
      </c>
      <c r="B269" s="24" t="s">
        <v>58</v>
      </c>
    </row>
    <row r="270" spans="1:2" x14ac:dyDescent="0.3">
      <c r="A270" s="23" t="s">
        <v>33</v>
      </c>
      <c r="B270" s="24" t="s">
        <v>58</v>
      </c>
    </row>
    <row r="271" spans="1:2" x14ac:dyDescent="0.3">
      <c r="A271" s="23" t="s">
        <v>33</v>
      </c>
      <c r="B271" s="24" t="s">
        <v>58</v>
      </c>
    </row>
    <row r="272" spans="1:2" x14ac:dyDescent="0.3">
      <c r="A272" s="23" t="s">
        <v>33</v>
      </c>
      <c r="B272" s="24" t="s">
        <v>34</v>
      </c>
    </row>
    <row r="273" spans="1:2" x14ac:dyDescent="0.3">
      <c r="A273" s="23" t="s">
        <v>33</v>
      </c>
      <c r="B273" s="24" t="s">
        <v>34</v>
      </c>
    </row>
    <row r="274" spans="1:2" x14ac:dyDescent="0.3">
      <c r="A274" s="23" t="s">
        <v>33</v>
      </c>
      <c r="B274" s="24" t="s">
        <v>34</v>
      </c>
    </row>
    <row r="275" spans="1:2" x14ac:dyDescent="0.3">
      <c r="A275" s="23" t="s">
        <v>33</v>
      </c>
      <c r="B275" s="24" t="s">
        <v>34</v>
      </c>
    </row>
    <row r="276" spans="1:2" x14ac:dyDescent="0.3">
      <c r="A276" s="23" t="s">
        <v>33</v>
      </c>
      <c r="B276" s="24" t="s">
        <v>34</v>
      </c>
    </row>
    <row r="277" spans="1:2" x14ac:dyDescent="0.3">
      <c r="A277" s="23" t="s">
        <v>33</v>
      </c>
      <c r="B277" s="24" t="s">
        <v>138</v>
      </c>
    </row>
    <row r="278" spans="1:2" x14ac:dyDescent="0.3">
      <c r="A278" s="23" t="s">
        <v>33</v>
      </c>
      <c r="B278" s="24" t="s">
        <v>138</v>
      </c>
    </row>
    <row r="279" spans="1:2" x14ac:dyDescent="0.3">
      <c r="A279" s="23" t="s">
        <v>33</v>
      </c>
      <c r="B279" s="24" t="s">
        <v>138</v>
      </c>
    </row>
    <row r="280" spans="1:2" x14ac:dyDescent="0.3">
      <c r="A280" s="23" t="s">
        <v>50</v>
      </c>
      <c r="B280" s="24" t="s">
        <v>34</v>
      </c>
    </row>
    <row r="281" spans="1:2" x14ac:dyDescent="0.3">
      <c r="A281" s="23" t="s">
        <v>50</v>
      </c>
      <c r="B281" s="24" t="s">
        <v>34</v>
      </c>
    </row>
    <row r="282" spans="1:2" x14ac:dyDescent="0.3">
      <c r="A282" s="23" t="s">
        <v>50</v>
      </c>
      <c r="B282" s="24" t="s">
        <v>34</v>
      </c>
    </row>
    <row r="283" spans="1:2" x14ac:dyDescent="0.3">
      <c r="A283" s="23" t="s">
        <v>33</v>
      </c>
      <c r="B283" s="24" t="s">
        <v>37</v>
      </c>
    </row>
    <row r="284" spans="1:2" x14ac:dyDescent="0.3">
      <c r="A284" s="23" t="s">
        <v>33</v>
      </c>
      <c r="B284" s="24" t="s">
        <v>37</v>
      </c>
    </row>
    <row r="285" spans="1:2" x14ac:dyDescent="0.3">
      <c r="A285" s="23" t="s">
        <v>33</v>
      </c>
      <c r="B285" s="24" t="s">
        <v>37</v>
      </c>
    </row>
    <row r="286" spans="1:2" x14ac:dyDescent="0.3">
      <c r="A286" s="23" t="s">
        <v>33</v>
      </c>
      <c r="B286" s="24" t="s">
        <v>37</v>
      </c>
    </row>
    <row r="287" spans="1:2" x14ac:dyDescent="0.3">
      <c r="A287" s="23" t="s">
        <v>33</v>
      </c>
      <c r="B287" s="24" t="s">
        <v>37</v>
      </c>
    </row>
    <row r="288" spans="1:2" x14ac:dyDescent="0.3">
      <c r="A288" s="23" t="s">
        <v>33</v>
      </c>
      <c r="B288" s="24" t="s">
        <v>37</v>
      </c>
    </row>
    <row r="289" spans="1:2" x14ac:dyDescent="0.3">
      <c r="A289" s="23" t="s">
        <v>33</v>
      </c>
      <c r="B289" s="24" t="s">
        <v>37</v>
      </c>
    </row>
    <row r="290" spans="1:2" x14ac:dyDescent="0.3">
      <c r="A290" s="23" t="s">
        <v>33</v>
      </c>
      <c r="B290" s="24" t="s">
        <v>58</v>
      </c>
    </row>
    <row r="291" spans="1:2" x14ac:dyDescent="0.3">
      <c r="A291" s="23" t="s">
        <v>33</v>
      </c>
      <c r="B291" s="24" t="s">
        <v>34</v>
      </c>
    </row>
    <row r="292" spans="1:2" x14ac:dyDescent="0.3">
      <c r="A292" s="23" t="s">
        <v>33</v>
      </c>
      <c r="B292" s="24" t="s">
        <v>34</v>
      </c>
    </row>
    <row r="293" spans="1:2" x14ac:dyDescent="0.3">
      <c r="A293" s="23" t="s">
        <v>33</v>
      </c>
      <c r="B293" s="24" t="s">
        <v>37</v>
      </c>
    </row>
    <row r="294" spans="1:2" x14ac:dyDescent="0.3">
      <c r="A294" s="23" t="s">
        <v>33</v>
      </c>
      <c r="B294" s="24" t="s">
        <v>37</v>
      </c>
    </row>
    <row r="295" spans="1:2" x14ac:dyDescent="0.3">
      <c r="A295" s="23" t="s">
        <v>33</v>
      </c>
      <c r="B295" s="24" t="s">
        <v>37</v>
      </c>
    </row>
    <row r="296" spans="1:2" x14ac:dyDescent="0.3">
      <c r="A296" s="23" t="s">
        <v>33</v>
      </c>
      <c r="B296" s="24" t="s">
        <v>37</v>
      </c>
    </row>
    <row r="297" spans="1:2" x14ac:dyDescent="0.3">
      <c r="A297" s="23" t="s">
        <v>33</v>
      </c>
      <c r="B297" s="24" t="s">
        <v>37</v>
      </c>
    </row>
    <row r="298" spans="1:2" x14ac:dyDescent="0.3">
      <c r="A298" s="23" t="s">
        <v>33</v>
      </c>
      <c r="B298" s="24" t="s">
        <v>37</v>
      </c>
    </row>
    <row r="299" spans="1:2" x14ac:dyDescent="0.3">
      <c r="A299" s="23" t="s">
        <v>33</v>
      </c>
      <c r="B299" s="24" t="s">
        <v>37</v>
      </c>
    </row>
    <row r="300" spans="1:2" x14ac:dyDescent="0.3">
      <c r="A300" s="23" t="s">
        <v>33</v>
      </c>
      <c r="B300" s="24" t="s">
        <v>37</v>
      </c>
    </row>
    <row r="301" spans="1:2" x14ac:dyDescent="0.3">
      <c r="A301" s="23" t="s">
        <v>33</v>
      </c>
      <c r="B301" s="24" t="s">
        <v>37</v>
      </c>
    </row>
    <row r="302" spans="1:2" x14ac:dyDescent="0.3">
      <c r="A302" s="23" t="s">
        <v>33</v>
      </c>
      <c r="B302" s="24" t="s">
        <v>37</v>
      </c>
    </row>
    <row r="303" spans="1:2" x14ac:dyDescent="0.3">
      <c r="A303" s="23" t="s">
        <v>33</v>
      </c>
      <c r="B303" s="24" t="s">
        <v>34</v>
      </c>
    </row>
    <row r="304" spans="1:2" x14ac:dyDescent="0.3">
      <c r="A304" s="23" t="s">
        <v>33</v>
      </c>
      <c r="B304" s="24" t="s">
        <v>34</v>
      </c>
    </row>
    <row r="305" spans="1:2" x14ac:dyDescent="0.3">
      <c r="A305" s="23" t="s">
        <v>33</v>
      </c>
      <c r="B305" s="24" t="s">
        <v>34</v>
      </c>
    </row>
    <row r="306" spans="1:2" x14ac:dyDescent="0.3">
      <c r="A306" s="23" t="s">
        <v>33</v>
      </c>
      <c r="B306" s="24" t="s">
        <v>34</v>
      </c>
    </row>
    <row r="307" spans="1:2" x14ac:dyDescent="0.3">
      <c r="A307" s="23" t="s">
        <v>33</v>
      </c>
      <c r="B307" s="24" t="s">
        <v>37</v>
      </c>
    </row>
    <row r="308" spans="1:2" x14ac:dyDescent="0.3">
      <c r="A308" s="23" t="s">
        <v>33</v>
      </c>
      <c r="B308" s="24" t="s">
        <v>37</v>
      </c>
    </row>
    <row r="309" spans="1:2" x14ac:dyDescent="0.3">
      <c r="A309" s="23" t="s">
        <v>33</v>
      </c>
      <c r="B309" s="24" t="s">
        <v>37</v>
      </c>
    </row>
    <row r="310" spans="1:2" x14ac:dyDescent="0.3">
      <c r="A310" s="23" t="s">
        <v>33</v>
      </c>
      <c r="B310" s="24" t="s">
        <v>37</v>
      </c>
    </row>
    <row r="311" spans="1:2" x14ac:dyDescent="0.3">
      <c r="A311" s="23" t="s">
        <v>33</v>
      </c>
      <c r="B311" s="24" t="s">
        <v>37</v>
      </c>
    </row>
    <row r="312" spans="1:2" x14ac:dyDescent="0.3">
      <c r="A312" s="23" t="s">
        <v>33</v>
      </c>
      <c r="B312" s="24" t="s">
        <v>37</v>
      </c>
    </row>
    <row r="313" spans="1:2" x14ac:dyDescent="0.3">
      <c r="A313" s="23" t="s">
        <v>33</v>
      </c>
      <c r="B313" s="24" t="s">
        <v>37</v>
      </c>
    </row>
    <row r="314" spans="1:2" x14ac:dyDescent="0.3">
      <c r="A314" s="23" t="s">
        <v>33</v>
      </c>
      <c r="B314" s="24" t="s">
        <v>37</v>
      </c>
    </row>
    <row r="315" spans="1:2" x14ac:dyDescent="0.3">
      <c r="A315" s="23" t="s">
        <v>33</v>
      </c>
      <c r="B315" s="24" t="s">
        <v>37</v>
      </c>
    </row>
    <row r="316" spans="1:2" x14ac:dyDescent="0.3">
      <c r="A316" s="23" t="s">
        <v>33</v>
      </c>
      <c r="B316" s="24" t="s">
        <v>37</v>
      </c>
    </row>
    <row r="317" spans="1:2" x14ac:dyDescent="0.3">
      <c r="A317" s="23" t="s">
        <v>33</v>
      </c>
      <c r="B317" s="24" t="s">
        <v>37</v>
      </c>
    </row>
    <row r="318" spans="1:2" x14ac:dyDescent="0.3">
      <c r="A318" s="23" t="s">
        <v>33</v>
      </c>
      <c r="B318" s="24" t="s">
        <v>37</v>
      </c>
    </row>
    <row r="319" spans="1:2" x14ac:dyDescent="0.3">
      <c r="A319" s="23" t="s">
        <v>33</v>
      </c>
      <c r="B319" s="24" t="s">
        <v>37</v>
      </c>
    </row>
    <row r="320" spans="1:2" x14ac:dyDescent="0.3">
      <c r="A320" s="23" t="s">
        <v>33</v>
      </c>
      <c r="B320" s="24" t="s">
        <v>37</v>
      </c>
    </row>
    <row r="321" spans="1:2" x14ac:dyDescent="0.3">
      <c r="A321" s="23" t="s">
        <v>33</v>
      </c>
      <c r="B321" s="24" t="s">
        <v>37</v>
      </c>
    </row>
    <row r="322" spans="1:2" x14ac:dyDescent="0.3">
      <c r="A322" s="23" t="s">
        <v>33</v>
      </c>
      <c r="B322" s="24" t="s">
        <v>37</v>
      </c>
    </row>
    <row r="323" spans="1:2" x14ac:dyDescent="0.3">
      <c r="A323" s="23" t="s">
        <v>33</v>
      </c>
      <c r="B323" s="24" t="s">
        <v>37</v>
      </c>
    </row>
    <row r="324" spans="1:2" x14ac:dyDescent="0.3">
      <c r="A324" s="23" t="s">
        <v>33</v>
      </c>
      <c r="B324" s="24" t="s">
        <v>37</v>
      </c>
    </row>
    <row r="325" spans="1:2" x14ac:dyDescent="0.3">
      <c r="A325" s="23" t="s">
        <v>33</v>
      </c>
      <c r="B325" s="24" t="s">
        <v>37</v>
      </c>
    </row>
    <row r="326" spans="1:2" x14ac:dyDescent="0.3">
      <c r="A326" s="23" t="s">
        <v>33</v>
      </c>
      <c r="B326" s="24" t="s">
        <v>37</v>
      </c>
    </row>
    <row r="327" spans="1:2" x14ac:dyDescent="0.3">
      <c r="A327" s="23" t="s">
        <v>33</v>
      </c>
      <c r="B327" s="24" t="s">
        <v>37</v>
      </c>
    </row>
    <row r="328" spans="1:2" x14ac:dyDescent="0.3">
      <c r="A328" s="23" t="s">
        <v>33</v>
      </c>
      <c r="B328" s="24" t="s">
        <v>37</v>
      </c>
    </row>
    <row r="329" spans="1:2" x14ac:dyDescent="0.3">
      <c r="A329" s="23" t="s">
        <v>33</v>
      </c>
      <c r="B329" s="24" t="s">
        <v>37</v>
      </c>
    </row>
    <row r="330" spans="1:2" x14ac:dyDescent="0.3">
      <c r="A330" s="23" t="s">
        <v>33</v>
      </c>
      <c r="B330" s="24" t="s">
        <v>37</v>
      </c>
    </row>
    <row r="331" spans="1:2" x14ac:dyDescent="0.3">
      <c r="A331" s="23" t="s">
        <v>33</v>
      </c>
      <c r="B331" s="24" t="s">
        <v>37</v>
      </c>
    </row>
    <row r="332" spans="1:2" x14ac:dyDescent="0.3">
      <c r="A332" s="23" t="s">
        <v>33</v>
      </c>
      <c r="B332" s="24" t="s">
        <v>37</v>
      </c>
    </row>
    <row r="333" spans="1:2" x14ac:dyDescent="0.3">
      <c r="A333" s="23" t="s">
        <v>33</v>
      </c>
      <c r="B333" s="24" t="s">
        <v>37</v>
      </c>
    </row>
    <row r="334" spans="1:2" x14ac:dyDescent="0.3">
      <c r="A334" s="23" t="s">
        <v>33</v>
      </c>
      <c r="B334" s="24" t="s">
        <v>37</v>
      </c>
    </row>
    <row r="335" spans="1:2" x14ac:dyDescent="0.3">
      <c r="A335" s="23" t="s">
        <v>33</v>
      </c>
      <c r="B335" s="24" t="s">
        <v>37</v>
      </c>
    </row>
    <row r="336" spans="1:2" x14ac:dyDescent="0.3">
      <c r="A336" s="23" t="s">
        <v>33</v>
      </c>
      <c r="B336" s="24" t="s">
        <v>37</v>
      </c>
    </row>
    <row r="337" spans="1:2" x14ac:dyDescent="0.3">
      <c r="A337" s="23" t="s">
        <v>33</v>
      </c>
      <c r="B337" s="24" t="s">
        <v>37</v>
      </c>
    </row>
    <row r="338" spans="1:2" x14ac:dyDescent="0.3">
      <c r="A338" s="23" t="s">
        <v>33</v>
      </c>
      <c r="B338" s="24" t="s">
        <v>37</v>
      </c>
    </row>
    <row r="339" spans="1:2" x14ac:dyDescent="0.3">
      <c r="A339" s="23" t="s">
        <v>33</v>
      </c>
      <c r="B339" s="24" t="s">
        <v>34</v>
      </c>
    </row>
    <row r="340" spans="1:2" x14ac:dyDescent="0.3">
      <c r="A340" s="23" t="s">
        <v>33</v>
      </c>
      <c r="B340" s="24" t="s">
        <v>37</v>
      </c>
    </row>
    <row r="341" spans="1:2" x14ac:dyDescent="0.3">
      <c r="A341" s="23" t="s">
        <v>50</v>
      </c>
      <c r="B341" s="24" t="s">
        <v>34</v>
      </c>
    </row>
    <row r="342" spans="1:2" x14ac:dyDescent="0.3">
      <c r="A342" s="23" t="s">
        <v>50</v>
      </c>
      <c r="B342" s="24" t="s">
        <v>34</v>
      </c>
    </row>
    <row r="343" spans="1:2" x14ac:dyDescent="0.3">
      <c r="A343" s="23" t="s">
        <v>50</v>
      </c>
      <c r="B343" s="24" t="s">
        <v>34</v>
      </c>
    </row>
    <row r="344" spans="1:2" x14ac:dyDescent="0.3">
      <c r="A344" s="23" t="s">
        <v>50</v>
      </c>
      <c r="B344" s="24" t="s">
        <v>34</v>
      </c>
    </row>
    <row r="345" spans="1:2" x14ac:dyDescent="0.3">
      <c r="A345" s="23" t="s">
        <v>50</v>
      </c>
      <c r="B345" s="24" t="s">
        <v>34</v>
      </c>
    </row>
    <row r="346" spans="1:2" x14ac:dyDescent="0.3">
      <c r="A346" s="23" t="s">
        <v>50</v>
      </c>
      <c r="B346" s="24" t="s">
        <v>34</v>
      </c>
    </row>
    <row r="347" spans="1:2" x14ac:dyDescent="0.3">
      <c r="A347" s="23" t="s">
        <v>50</v>
      </c>
      <c r="B347" s="24" t="s">
        <v>34</v>
      </c>
    </row>
    <row r="348" spans="1:2" x14ac:dyDescent="0.3">
      <c r="A348" s="23" t="s">
        <v>50</v>
      </c>
      <c r="B348" s="24" t="s">
        <v>34</v>
      </c>
    </row>
    <row r="349" spans="1:2" x14ac:dyDescent="0.3">
      <c r="A349" s="23" t="s">
        <v>50</v>
      </c>
      <c r="B349" s="24" t="s">
        <v>34</v>
      </c>
    </row>
    <row r="350" spans="1:2" x14ac:dyDescent="0.3">
      <c r="A350" s="23" t="s">
        <v>50</v>
      </c>
      <c r="B350" s="24" t="s">
        <v>34</v>
      </c>
    </row>
    <row r="351" spans="1:2" x14ac:dyDescent="0.3">
      <c r="A351" s="23" t="s">
        <v>50</v>
      </c>
      <c r="B351" s="24" t="s">
        <v>34</v>
      </c>
    </row>
    <row r="352" spans="1:2" x14ac:dyDescent="0.3">
      <c r="A352" s="23" t="s">
        <v>50</v>
      </c>
      <c r="B352" s="24" t="s">
        <v>34</v>
      </c>
    </row>
    <row r="353" spans="1:2" x14ac:dyDescent="0.3">
      <c r="A353" s="23" t="s">
        <v>50</v>
      </c>
      <c r="B353" s="24" t="s">
        <v>34</v>
      </c>
    </row>
    <row r="354" spans="1:2" x14ac:dyDescent="0.3">
      <c r="A354" s="23" t="s">
        <v>50</v>
      </c>
      <c r="B354" s="24" t="s">
        <v>34</v>
      </c>
    </row>
    <row r="355" spans="1:2" x14ac:dyDescent="0.3">
      <c r="A355" s="23" t="s">
        <v>50</v>
      </c>
      <c r="B355" s="24" t="s">
        <v>34</v>
      </c>
    </row>
    <row r="356" spans="1:2" x14ac:dyDescent="0.3">
      <c r="A356" s="23" t="s">
        <v>50</v>
      </c>
      <c r="B356" s="24" t="s">
        <v>34</v>
      </c>
    </row>
    <row r="357" spans="1:2" x14ac:dyDescent="0.3">
      <c r="A357" s="23" t="s">
        <v>50</v>
      </c>
      <c r="B357" s="24" t="s">
        <v>34</v>
      </c>
    </row>
    <row r="358" spans="1:2" x14ac:dyDescent="0.3">
      <c r="A358" s="23" t="s">
        <v>50</v>
      </c>
      <c r="B358" s="24" t="s">
        <v>34</v>
      </c>
    </row>
    <row r="359" spans="1:2" x14ac:dyDescent="0.3">
      <c r="A359" s="23" t="s">
        <v>50</v>
      </c>
      <c r="B359" s="24" t="s">
        <v>34</v>
      </c>
    </row>
    <row r="360" spans="1:2" x14ac:dyDescent="0.3">
      <c r="A360" s="23" t="s">
        <v>50</v>
      </c>
      <c r="B360" s="24" t="s">
        <v>34</v>
      </c>
    </row>
    <row r="361" spans="1:2" x14ac:dyDescent="0.3">
      <c r="A361" s="23" t="s">
        <v>50</v>
      </c>
      <c r="B361" s="24" t="s">
        <v>34</v>
      </c>
    </row>
    <row r="362" spans="1:2" x14ac:dyDescent="0.3">
      <c r="A362" s="23" t="s">
        <v>50</v>
      </c>
      <c r="B362" s="24" t="s">
        <v>34</v>
      </c>
    </row>
    <row r="363" spans="1:2" x14ac:dyDescent="0.3">
      <c r="A363" s="23" t="s">
        <v>50</v>
      </c>
      <c r="B363" s="24" t="s">
        <v>34</v>
      </c>
    </row>
    <row r="364" spans="1:2" x14ac:dyDescent="0.3">
      <c r="A364" s="23" t="s">
        <v>50</v>
      </c>
      <c r="B364" s="24" t="s">
        <v>34</v>
      </c>
    </row>
    <row r="365" spans="1:2" x14ac:dyDescent="0.3">
      <c r="A365" s="23" t="s">
        <v>50</v>
      </c>
      <c r="B365" s="24" t="s">
        <v>34</v>
      </c>
    </row>
    <row r="366" spans="1:2" x14ac:dyDescent="0.3">
      <c r="A366" s="23" t="s">
        <v>33</v>
      </c>
      <c r="B366" s="24" t="s">
        <v>37</v>
      </c>
    </row>
    <row r="367" spans="1:2" x14ac:dyDescent="0.3">
      <c r="A367" s="23" t="s">
        <v>33</v>
      </c>
      <c r="B367" s="24" t="s">
        <v>104</v>
      </c>
    </row>
    <row r="368" spans="1:2" x14ac:dyDescent="0.3">
      <c r="A368" s="23" t="s">
        <v>33</v>
      </c>
      <c r="B368" s="24" t="s">
        <v>58</v>
      </c>
    </row>
    <row r="369" spans="1:2" x14ac:dyDescent="0.3">
      <c r="A369" s="23" t="s">
        <v>33</v>
      </c>
      <c r="B369" s="24" t="s">
        <v>34</v>
      </c>
    </row>
    <row r="370" spans="1:2" x14ac:dyDescent="0.3">
      <c r="A370" s="23" t="s">
        <v>33</v>
      </c>
      <c r="B370" s="24" t="s">
        <v>34</v>
      </c>
    </row>
    <row r="371" spans="1:2" x14ac:dyDescent="0.3">
      <c r="A371" s="23" t="s">
        <v>33</v>
      </c>
      <c r="B371" s="24" t="s">
        <v>34</v>
      </c>
    </row>
    <row r="372" spans="1:2" x14ac:dyDescent="0.3">
      <c r="A372" s="23" t="s">
        <v>33</v>
      </c>
      <c r="B372" s="24" t="s">
        <v>34</v>
      </c>
    </row>
    <row r="373" spans="1:2" x14ac:dyDescent="0.3">
      <c r="A373" s="23" t="s">
        <v>33</v>
      </c>
      <c r="B373" s="24" t="s">
        <v>37</v>
      </c>
    </row>
    <row r="374" spans="1:2" x14ac:dyDescent="0.3">
      <c r="A374" s="23" t="s">
        <v>33</v>
      </c>
      <c r="B374" s="24" t="s">
        <v>37</v>
      </c>
    </row>
    <row r="375" spans="1:2" x14ac:dyDescent="0.3">
      <c r="A375" s="23" t="s">
        <v>33</v>
      </c>
      <c r="B375" s="24" t="s">
        <v>37</v>
      </c>
    </row>
    <row r="376" spans="1:2" x14ac:dyDescent="0.3">
      <c r="A376" s="23" t="s">
        <v>33</v>
      </c>
      <c r="B376" s="24" t="s">
        <v>37</v>
      </c>
    </row>
    <row r="377" spans="1:2" x14ac:dyDescent="0.3">
      <c r="A377" s="23" t="s">
        <v>33</v>
      </c>
      <c r="B377" s="24" t="s">
        <v>37</v>
      </c>
    </row>
    <row r="378" spans="1:2" x14ac:dyDescent="0.3">
      <c r="A378" s="23" t="s">
        <v>33</v>
      </c>
      <c r="B378" s="24" t="s">
        <v>37</v>
      </c>
    </row>
    <row r="379" spans="1:2" x14ac:dyDescent="0.3">
      <c r="A379" s="23" t="s">
        <v>33</v>
      </c>
      <c r="B379" s="24" t="s">
        <v>37</v>
      </c>
    </row>
    <row r="380" spans="1:2" x14ac:dyDescent="0.3">
      <c r="A380" s="23" t="s">
        <v>33</v>
      </c>
      <c r="B380" s="24" t="s">
        <v>37</v>
      </c>
    </row>
    <row r="381" spans="1:2" x14ac:dyDescent="0.3">
      <c r="A381" s="23" t="s">
        <v>33</v>
      </c>
      <c r="B381" s="24" t="s">
        <v>37</v>
      </c>
    </row>
    <row r="382" spans="1:2" x14ac:dyDescent="0.3">
      <c r="A382" s="23" t="s">
        <v>33</v>
      </c>
      <c r="B382" s="24" t="s">
        <v>37</v>
      </c>
    </row>
    <row r="383" spans="1:2" x14ac:dyDescent="0.3">
      <c r="A383" s="23" t="s">
        <v>33</v>
      </c>
      <c r="B383" s="24" t="s">
        <v>37</v>
      </c>
    </row>
    <row r="384" spans="1:2" x14ac:dyDescent="0.3">
      <c r="A384" s="23" t="s">
        <v>33</v>
      </c>
      <c r="B384" s="24" t="s">
        <v>37</v>
      </c>
    </row>
    <row r="385" spans="1:2" x14ac:dyDescent="0.3">
      <c r="A385" s="23" t="s">
        <v>33</v>
      </c>
      <c r="B385" s="24" t="s">
        <v>34</v>
      </c>
    </row>
    <row r="386" spans="1:2" x14ac:dyDescent="0.3">
      <c r="A386" s="23" t="s">
        <v>33</v>
      </c>
      <c r="B386" s="24" t="s">
        <v>34</v>
      </c>
    </row>
    <row r="387" spans="1:2" x14ac:dyDescent="0.3">
      <c r="A387" s="23" t="s">
        <v>33</v>
      </c>
      <c r="B387" s="24" t="s">
        <v>34</v>
      </c>
    </row>
    <row r="388" spans="1:2" x14ac:dyDescent="0.3">
      <c r="A388" s="23" t="s">
        <v>33</v>
      </c>
      <c r="B388" s="24" t="s">
        <v>34</v>
      </c>
    </row>
    <row r="389" spans="1:2" x14ac:dyDescent="0.3">
      <c r="A389" s="23" t="s">
        <v>33</v>
      </c>
      <c r="B389" s="24" t="s">
        <v>34</v>
      </c>
    </row>
    <row r="390" spans="1:2" x14ac:dyDescent="0.3">
      <c r="A390" s="23" t="s">
        <v>33</v>
      </c>
      <c r="B390" s="24" t="s">
        <v>34</v>
      </c>
    </row>
    <row r="391" spans="1:2" x14ac:dyDescent="0.3">
      <c r="A391" s="23" t="s">
        <v>33</v>
      </c>
      <c r="B391" s="24" t="s">
        <v>34</v>
      </c>
    </row>
    <row r="392" spans="1:2" x14ac:dyDescent="0.3">
      <c r="A392" s="23" t="s">
        <v>33</v>
      </c>
      <c r="B392" s="24" t="s">
        <v>34</v>
      </c>
    </row>
    <row r="393" spans="1:2" x14ac:dyDescent="0.3">
      <c r="A393" s="23" t="s">
        <v>50</v>
      </c>
      <c r="B393" s="24" t="s">
        <v>37</v>
      </c>
    </row>
    <row r="394" spans="1:2" x14ac:dyDescent="0.3">
      <c r="A394" s="23" t="s">
        <v>50</v>
      </c>
      <c r="B394" s="24" t="s">
        <v>34</v>
      </c>
    </row>
    <row r="395" spans="1:2" x14ac:dyDescent="0.3">
      <c r="A395" s="23" t="s">
        <v>33</v>
      </c>
      <c r="B395" s="24" t="s">
        <v>37</v>
      </c>
    </row>
    <row r="396" spans="1:2" x14ac:dyDescent="0.3">
      <c r="A396" s="23" t="s">
        <v>33</v>
      </c>
      <c r="B396" s="24" t="s">
        <v>70</v>
      </c>
    </row>
    <row r="397" spans="1:2" x14ac:dyDescent="0.3">
      <c r="A397" s="23" t="s">
        <v>33</v>
      </c>
      <c r="B397" s="24" t="s">
        <v>34</v>
      </c>
    </row>
    <row r="398" spans="1:2" x14ac:dyDescent="0.3">
      <c r="A398" s="23" t="s">
        <v>33</v>
      </c>
      <c r="B398" s="24" t="s">
        <v>34</v>
      </c>
    </row>
    <row r="399" spans="1:2" x14ac:dyDescent="0.3">
      <c r="A399" s="23" t="s">
        <v>33</v>
      </c>
      <c r="B399" s="24" t="s">
        <v>34</v>
      </c>
    </row>
    <row r="400" spans="1:2" x14ac:dyDescent="0.3">
      <c r="A400" s="23" t="s">
        <v>33</v>
      </c>
      <c r="B400" s="24" t="s">
        <v>37</v>
      </c>
    </row>
    <row r="401" spans="1:2" x14ac:dyDescent="0.3">
      <c r="A401" s="23" t="s">
        <v>33</v>
      </c>
      <c r="B401" s="24" t="s">
        <v>37</v>
      </c>
    </row>
    <row r="402" spans="1:2" x14ac:dyDescent="0.3">
      <c r="A402" s="23" t="s">
        <v>33</v>
      </c>
      <c r="B402" s="24" t="s">
        <v>37</v>
      </c>
    </row>
    <row r="403" spans="1:2" x14ac:dyDescent="0.3">
      <c r="A403" s="23" t="s">
        <v>33</v>
      </c>
      <c r="B403" s="24" t="s">
        <v>37</v>
      </c>
    </row>
    <row r="404" spans="1:2" x14ac:dyDescent="0.3">
      <c r="A404" s="23" t="s">
        <v>33</v>
      </c>
      <c r="B404" s="24" t="s">
        <v>37</v>
      </c>
    </row>
    <row r="405" spans="1:2" x14ac:dyDescent="0.3">
      <c r="A405" s="23" t="s">
        <v>33</v>
      </c>
      <c r="B405" s="24" t="s">
        <v>37</v>
      </c>
    </row>
    <row r="406" spans="1:2" x14ac:dyDescent="0.3">
      <c r="A406" s="23" t="s">
        <v>33</v>
      </c>
      <c r="B406" s="24" t="s">
        <v>37</v>
      </c>
    </row>
    <row r="407" spans="1:2" x14ac:dyDescent="0.3">
      <c r="A407" s="23" t="s">
        <v>33</v>
      </c>
      <c r="B407" s="24" t="s">
        <v>37</v>
      </c>
    </row>
    <row r="408" spans="1:2" x14ac:dyDescent="0.3">
      <c r="A408" s="23" t="s">
        <v>33</v>
      </c>
      <c r="B408" s="24" t="s">
        <v>37</v>
      </c>
    </row>
    <row r="409" spans="1:2" x14ac:dyDescent="0.3">
      <c r="A409" s="23" t="s">
        <v>33</v>
      </c>
      <c r="B409" s="24" t="s">
        <v>37</v>
      </c>
    </row>
    <row r="410" spans="1:2" x14ac:dyDescent="0.3">
      <c r="A410" s="23" t="s">
        <v>33</v>
      </c>
      <c r="B410" s="24" t="s">
        <v>37</v>
      </c>
    </row>
    <row r="411" spans="1:2" x14ac:dyDescent="0.3">
      <c r="A411" s="23" t="s">
        <v>33</v>
      </c>
      <c r="B411" s="24" t="s">
        <v>37</v>
      </c>
    </row>
    <row r="412" spans="1:2" x14ac:dyDescent="0.3">
      <c r="A412" s="23" t="s">
        <v>33</v>
      </c>
      <c r="B412" s="24" t="s">
        <v>37</v>
      </c>
    </row>
    <row r="413" spans="1:2" x14ac:dyDescent="0.3">
      <c r="A413" s="23" t="s">
        <v>33</v>
      </c>
      <c r="B413" s="24" t="s">
        <v>37</v>
      </c>
    </row>
    <row r="414" spans="1:2" x14ac:dyDescent="0.3">
      <c r="A414" s="23" t="s">
        <v>33</v>
      </c>
      <c r="B414" s="24" t="s">
        <v>37</v>
      </c>
    </row>
    <row r="415" spans="1:2" x14ac:dyDescent="0.3">
      <c r="A415" s="23" t="s">
        <v>33</v>
      </c>
      <c r="B415" s="24" t="s">
        <v>37</v>
      </c>
    </row>
    <row r="416" spans="1:2" x14ac:dyDescent="0.3">
      <c r="A416" s="23" t="s">
        <v>33</v>
      </c>
      <c r="B416" s="24" t="s">
        <v>37</v>
      </c>
    </row>
    <row r="417" spans="1:2" x14ac:dyDescent="0.3">
      <c r="A417" s="23" t="s">
        <v>33</v>
      </c>
      <c r="B417" s="24" t="s">
        <v>37</v>
      </c>
    </row>
    <row r="418" spans="1:2" x14ac:dyDescent="0.3">
      <c r="A418" s="23" t="s">
        <v>33</v>
      </c>
      <c r="B418" s="24" t="s">
        <v>37</v>
      </c>
    </row>
    <row r="419" spans="1:2" x14ac:dyDescent="0.3">
      <c r="A419" s="23" t="s">
        <v>33</v>
      </c>
      <c r="B419" s="24" t="s">
        <v>37</v>
      </c>
    </row>
    <row r="420" spans="1:2" x14ac:dyDescent="0.3">
      <c r="A420" s="23" t="s">
        <v>33</v>
      </c>
      <c r="B420" s="24" t="s">
        <v>37</v>
      </c>
    </row>
    <row r="421" spans="1:2" x14ac:dyDescent="0.3">
      <c r="A421" s="23" t="s">
        <v>33</v>
      </c>
      <c r="B421" s="24" t="s">
        <v>37</v>
      </c>
    </row>
    <row r="422" spans="1:2" x14ac:dyDescent="0.3">
      <c r="A422" s="23" t="s">
        <v>33</v>
      </c>
      <c r="B422" s="24" t="s">
        <v>37</v>
      </c>
    </row>
    <row r="423" spans="1:2" x14ac:dyDescent="0.3">
      <c r="A423" s="23" t="s">
        <v>33</v>
      </c>
      <c r="B423" s="24" t="s">
        <v>37</v>
      </c>
    </row>
    <row r="424" spans="1:2" x14ac:dyDescent="0.3">
      <c r="A424" s="23" t="s">
        <v>33</v>
      </c>
      <c r="B424" s="24" t="s">
        <v>37</v>
      </c>
    </row>
    <row r="425" spans="1:2" x14ac:dyDescent="0.3">
      <c r="A425" s="23" t="s">
        <v>33</v>
      </c>
      <c r="B425" s="24" t="s">
        <v>138</v>
      </c>
    </row>
    <row r="426" spans="1:2" x14ac:dyDescent="0.3">
      <c r="A426" s="23" t="s">
        <v>33</v>
      </c>
      <c r="B426" s="24" t="s">
        <v>138</v>
      </c>
    </row>
    <row r="427" spans="1:2" x14ac:dyDescent="0.3">
      <c r="A427" s="23" t="s">
        <v>33</v>
      </c>
      <c r="B427" s="24" t="s">
        <v>138</v>
      </c>
    </row>
    <row r="428" spans="1:2" x14ac:dyDescent="0.3">
      <c r="A428" s="23" t="s">
        <v>33</v>
      </c>
      <c r="B428" s="24" t="s">
        <v>138</v>
      </c>
    </row>
    <row r="429" spans="1:2" x14ac:dyDescent="0.3">
      <c r="A429" s="23" t="s">
        <v>33</v>
      </c>
      <c r="B429" s="24" t="s">
        <v>58</v>
      </c>
    </row>
    <row r="430" spans="1:2" x14ac:dyDescent="0.3">
      <c r="A430" s="23" t="s">
        <v>33</v>
      </c>
      <c r="B430" s="24" t="s">
        <v>58</v>
      </c>
    </row>
    <row r="431" spans="1:2" x14ac:dyDescent="0.3">
      <c r="A431" s="23" t="s">
        <v>33</v>
      </c>
      <c r="B431" s="24" t="s">
        <v>58</v>
      </c>
    </row>
    <row r="432" spans="1:2" x14ac:dyDescent="0.3">
      <c r="A432" s="23" t="s">
        <v>33</v>
      </c>
      <c r="B432" s="24" t="s">
        <v>58</v>
      </c>
    </row>
    <row r="433" spans="1:2" x14ac:dyDescent="0.3">
      <c r="A433" s="23" t="s">
        <v>33</v>
      </c>
      <c r="B433" s="24" t="s">
        <v>47</v>
      </c>
    </row>
    <row r="434" spans="1:2" x14ac:dyDescent="0.3">
      <c r="A434" s="23" t="s">
        <v>33</v>
      </c>
      <c r="B434" s="24" t="s">
        <v>34</v>
      </c>
    </row>
    <row r="435" spans="1:2" x14ac:dyDescent="0.3">
      <c r="A435" s="23" t="s">
        <v>33</v>
      </c>
      <c r="B435" s="24" t="s">
        <v>34</v>
      </c>
    </row>
    <row r="436" spans="1:2" x14ac:dyDescent="0.3">
      <c r="A436" s="23" t="s">
        <v>33</v>
      </c>
      <c r="B436" s="24" t="s">
        <v>34</v>
      </c>
    </row>
    <row r="437" spans="1:2" x14ac:dyDescent="0.3">
      <c r="A437" s="23" t="s">
        <v>33</v>
      </c>
      <c r="B437" s="24" t="s">
        <v>34</v>
      </c>
    </row>
    <row r="438" spans="1:2" x14ac:dyDescent="0.3">
      <c r="A438" s="23" t="s">
        <v>33</v>
      </c>
      <c r="B438" s="24" t="s">
        <v>37</v>
      </c>
    </row>
    <row r="439" spans="1:2" x14ac:dyDescent="0.3">
      <c r="A439" s="23" t="s">
        <v>33</v>
      </c>
      <c r="B439" s="24" t="s">
        <v>37</v>
      </c>
    </row>
    <row r="440" spans="1:2" x14ac:dyDescent="0.3">
      <c r="A440" s="23" t="s">
        <v>33</v>
      </c>
      <c r="B440" s="24" t="s">
        <v>37</v>
      </c>
    </row>
    <row r="441" spans="1:2" x14ac:dyDescent="0.3">
      <c r="A441" s="23" t="s">
        <v>33</v>
      </c>
      <c r="B441" s="24" t="s">
        <v>37</v>
      </c>
    </row>
    <row r="442" spans="1:2" x14ac:dyDescent="0.3">
      <c r="A442" s="23" t="s">
        <v>33</v>
      </c>
      <c r="B442" s="24" t="s">
        <v>37</v>
      </c>
    </row>
    <row r="443" spans="1:2" x14ac:dyDescent="0.3">
      <c r="A443" s="23" t="s">
        <v>33</v>
      </c>
      <c r="B443" s="24" t="s">
        <v>37</v>
      </c>
    </row>
    <row r="444" spans="1:2" x14ac:dyDescent="0.3">
      <c r="A444" s="23" t="s">
        <v>33</v>
      </c>
      <c r="B444" s="24" t="s">
        <v>37</v>
      </c>
    </row>
    <row r="445" spans="1:2" x14ac:dyDescent="0.3">
      <c r="A445" s="23" t="s">
        <v>33</v>
      </c>
      <c r="B445" s="24" t="s">
        <v>37</v>
      </c>
    </row>
    <row r="446" spans="1:2" x14ac:dyDescent="0.3">
      <c r="A446" s="23" t="s">
        <v>33</v>
      </c>
      <c r="B446" s="24" t="s">
        <v>37</v>
      </c>
    </row>
    <row r="447" spans="1:2" x14ac:dyDescent="0.3">
      <c r="A447" s="23" t="s">
        <v>33</v>
      </c>
      <c r="B447" s="24" t="s">
        <v>37</v>
      </c>
    </row>
    <row r="448" spans="1:2" x14ac:dyDescent="0.3">
      <c r="A448" s="23" t="s">
        <v>33</v>
      </c>
      <c r="B448" s="24" t="s">
        <v>37</v>
      </c>
    </row>
    <row r="449" spans="1:2" x14ac:dyDescent="0.3">
      <c r="A449" s="23" t="s">
        <v>33</v>
      </c>
      <c r="B449" s="24" t="s">
        <v>37</v>
      </c>
    </row>
    <row r="450" spans="1:2" x14ac:dyDescent="0.3">
      <c r="A450" s="23" t="s">
        <v>33</v>
      </c>
      <c r="B450" s="24" t="s">
        <v>37</v>
      </c>
    </row>
    <row r="451" spans="1:2" x14ac:dyDescent="0.3">
      <c r="A451" s="23" t="s">
        <v>33</v>
      </c>
      <c r="B451" s="24" t="s">
        <v>37</v>
      </c>
    </row>
    <row r="452" spans="1:2" x14ac:dyDescent="0.3">
      <c r="A452" s="23" t="s">
        <v>33</v>
      </c>
      <c r="B452" s="24" t="s">
        <v>37</v>
      </c>
    </row>
    <row r="453" spans="1:2" x14ac:dyDescent="0.3">
      <c r="A453" s="23" t="s">
        <v>33</v>
      </c>
      <c r="B453" s="24" t="s">
        <v>37</v>
      </c>
    </row>
    <row r="454" spans="1:2" x14ac:dyDescent="0.3">
      <c r="A454" s="23" t="s">
        <v>33</v>
      </c>
      <c r="B454" s="24" t="s">
        <v>37</v>
      </c>
    </row>
    <row r="455" spans="1:2" x14ac:dyDescent="0.3">
      <c r="A455" s="23" t="s">
        <v>33</v>
      </c>
      <c r="B455" s="24" t="s">
        <v>37</v>
      </c>
    </row>
    <row r="456" spans="1:2" x14ac:dyDescent="0.3">
      <c r="A456" s="23" t="s">
        <v>33</v>
      </c>
      <c r="B456" s="24" t="s">
        <v>37</v>
      </c>
    </row>
    <row r="457" spans="1:2" x14ac:dyDescent="0.3">
      <c r="A457" s="23" t="s">
        <v>33</v>
      </c>
      <c r="B457" s="24" t="s">
        <v>37</v>
      </c>
    </row>
    <row r="458" spans="1:2" x14ac:dyDescent="0.3">
      <c r="A458" s="23" t="s">
        <v>33</v>
      </c>
      <c r="B458" s="24" t="s">
        <v>47</v>
      </c>
    </row>
    <row r="459" spans="1:2" x14ac:dyDescent="0.3">
      <c r="A459" s="23" t="s">
        <v>33</v>
      </c>
      <c r="B459" s="24" t="s">
        <v>47</v>
      </c>
    </row>
    <row r="460" spans="1:2" x14ac:dyDescent="0.3">
      <c r="A460" s="23" t="s">
        <v>33</v>
      </c>
      <c r="B460" s="24" t="s">
        <v>47</v>
      </c>
    </row>
    <row r="461" spans="1:2" x14ac:dyDescent="0.3">
      <c r="A461" s="23" t="s">
        <v>33</v>
      </c>
      <c r="B461" s="24" t="s">
        <v>47</v>
      </c>
    </row>
    <row r="462" spans="1:2" x14ac:dyDescent="0.3">
      <c r="A462" s="23" t="s">
        <v>33</v>
      </c>
      <c r="B462" s="24" t="s">
        <v>37</v>
      </c>
    </row>
    <row r="463" spans="1:2" x14ac:dyDescent="0.3">
      <c r="A463" s="23" t="s">
        <v>33</v>
      </c>
      <c r="B463" s="24" t="s">
        <v>37</v>
      </c>
    </row>
    <row r="464" spans="1:2" x14ac:dyDescent="0.3">
      <c r="A464" s="23" t="s">
        <v>33</v>
      </c>
      <c r="B464" s="24" t="s">
        <v>37</v>
      </c>
    </row>
    <row r="465" spans="1:2" x14ac:dyDescent="0.3">
      <c r="A465" s="23" t="s">
        <v>33</v>
      </c>
      <c r="B465" s="24" t="s">
        <v>37</v>
      </c>
    </row>
    <row r="466" spans="1:2" x14ac:dyDescent="0.3">
      <c r="A466" s="23" t="s">
        <v>33</v>
      </c>
      <c r="B466" s="24" t="s">
        <v>37</v>
      </c>
    </row>
    <row r="467" spans="1:2" x14ac:dyDescent="0.3">
      <c r="A467" s="23" t="s">
        <v>33</v>
      </c>
      <c r="B467" s="24" t="s">
        <v>37</v>
      </c>
    </row>
    <row r="468" spans="1:2" x14ac:dyDescent="0.3">
      <c r="A468" s="23" t="s">
        <v>33</v>
      </c>
      <c r="B468" s="24" t="s">
        <v>37</v>
      </c>
    </row>
    <row r="469" spans="1:2" x14ac:dyDescent="0.3">
      <c r="A469" s="23" t="s">
        <v>33</v>
      </c>
      <c r="B469" s="24" t="s">
        <v>37</v>
      </c>
    </row>
    <row r="470" spans="1:2" x14ac:dyDescent="0.3">
      <c r="A470" s="23" t="s">
        <v>33</v>
      </c>
      <c r="B470" s="24" t="s">
        <v>37</v>
      </c>
    </row>
    <row r="471" spans="1:2" x14ac:dyDescent="0.3">
      <c r="A471" s="23" t="s">
        <v>33</v>
      </c>
      <c r="B471" s="24" t="s">
        <v>37</v>
      </c>
    </row>
    <row r="472" spans="1:2" x14ac:dyDescent="0.3">
      <c r="A472" s="23" t="s">
        <v>33</v>
      </c>
      <c r="B472" s="24" t="s">
        <v>37</v>
      </c>
    </row>
    <row r="473" spans="1:2" x14ac:dyDescent="0.3">
      <c r="A473" s="23" t="s">
        <v>33</v>
      </c>
      <c r="B473" s="24" t="s">
        <v>37</v>
      </c>
    </row>
    <row r="474" spans="1:2" x14ac:dyDescent="0.3">
      <c r="A474" s="23" t="s">
        <v>33</v>
      </c>
      <c r="B474" s="24" t="s">
        <v>37</v>
      </c>
    </row>
    <row r="475" spans="1:2" x14ac:dyDescent="0.3">
      <c r="A475" s="23" t="s">
        <v>33</v>
      </c>
      <c r="B475" s="24" t="s">
        <v>37</v>
      </c>
    </row>
    <row r="476" spans="1:2" x14ac:dyDescent="0.3">
      <c r="A476" s="23" t="s">
        <v>33</v>
      </c>
      <c r="B476" s="24" t="s">
        <v>37</v>
      </c>
    </row>
    <row r="477" spans="1:2" x14ac:dyDescent="0.3">
      <c r="A477" s="23" t="s">
        <v>33</v>
      </c>
      <c r="B477" s="24" t="s">
        <v>37</v>
      </c>
    </row>
    <row r="478" spans="1:2" x14ac:dyDescent="0.3">
      <c r="A478" s="23" t="s">
        <v>33</v>
      </c>
      <c r="B478" s="24" t="s">
        <v>37</v>
      </c>
    </row>
    <row r="479" spans="1:2" x14ac:dyDescent="0.3">
      <c r="A479" s="23" t="s">
        <v>33</v>
      </c>
      <c r="B479" s="24" t="s">
        <v>37</v>
      </c>
    </row>
    <row r="480" spans="1:2" x14ac:dyDescent="0.3">
      <c r="A480" s="23" t="s">
        <v>33</v>
      </c>
      <c r="B480" s="24" t="s">
        <v>37</v>
      </c>
    </row>
    <row r="481" spans="1:2" x14ac:dyDescent="0.3">
      <c r="A481" s="23" t="s">
        <v>33</v>
      </c>
      <c r="B481" s="24" t="s">
        <v>37</v>
      </c>
    </row>
    <row r="482" spans="1:2" x14ac:dyDescent="0.3">
      <c r="A482" s="23" t="s">
        <v>33</v>
      </c>
      <c r="B482" s="24" t="s">
        <v>37</v>
      </c>
    </row>
    <row r="483" spans="1:2" x14ac:dyDescent="0.3">
      <c r="A483" s="23" t="s">
        <v>33</v>
      </c>
      <c r="B483" s="24" t="s">
        <v>37</v>
      </c>
    </row>
    <row r="484" spans="1:2" x14ac:dyDescent="0.3">
      <c r="A484" s="23" t="s">
        <v>33</v>
      </c>
      <c r="B484" s="24" t="s">
        <v>37</v>
      </c>
    </row>
    <row r="485" spans="1:2" x14ac:dyDescent="0.3">
      <c r="A485" s="23" t="s">
        <v>33</v>
      </c>
      <c r="B485" s="24" t="s">
        <v>104</v>
      </c>
    </row>
    <row r="486" spans="1:2" x14ac:dyDescent="0.3">
      <c r="A486" s="23" t="s">
        <v>33</v>
      </c>
      <c r="B486" s="24" t="s">
        <v>104</v>
      </c>
    </row>
    <row r="487" spans="1:2" x14ac:dyDescent="0.3">
      <c r="A487" s="23" t="s">
        <v>33</v>
      </c>
      <c r="B487" s="24" t="s">
        <v>34</v>
      </c>
    </row>
    <row r="488" spans="1:2" x14ac:dyDescent="0.3">
      <c r="A488" s="23" t="s">
        <v>33</v>
      </c>
      <c r="B488" s="24" t="s">
        <v>34</v>
      </c>
    </row>
    <row r="489" spans="1:2" x14ac:dyDescent="0.3">
      <c r="A489" s="23" t="s">
        <v>33</v>
      </c>
      <c r="B489" s="24" t="s">
        <v>34</v>
      </c>
    </row>
    <row r="490" spans="1:2" x14ac:dyDescent="0.3">
      <c r="A490" s="23" t="s">
        <v>33</v>
      </c>
      <c r="B490" s="24" t="s">
        <v>34</v>
      </c>
    </row>
    <row r="491" spans="1:2" x14ac:dyDescent="0.3">
      <c r="A491" s="23" t="s">
        <v>33</v>
      </c>
      <c r="B491" s="24" t="s">
        <v>34</v>
      </c>
    </row>
    <row r="492" spans="1:2" x14ac:dyDescent="0.3">
      <c r="A492" s="23" t="s">
        <v>33</v>
      </c>
      <c r="B492" s="24" t="s">
        <v>34</v>
      </c>
    </row>
    <row r="493" spans="1:2" x14ac:dyDescent="0.3">
      <c r="A493" s="23" t="s">
        <v>33</v>
      </c>
      <c r="B493" s="24" t="s">
        <v>34</v>
      </c>
    </row>
    <row r="494" spans="1:2" x14ac:dyDescent="0.3">
      <c r="A494" s="23" t="s">
        <v>33</v>
      </c>
      <c r="B494" s="24" t="s">
        <v>34</v>
      </c>
    </row>
    <row r="495" spans="1:2" x14ac:dyDescent="0.3">
      <c r="A495" s="23" t="s">
        <v>33</v>
      </c>
      <c r="B495" s="24" t="s">
        <v>34</v>
      </c>
    </row>
    <row r="496" spans="1:2" x14ac:dyDescent="0.3">
      <c r="A496" s="23" t="s">
        <v>33</v>
      </c>
      <c r="B496" s="24" t="s">
        <v>34</v>
      </c>
    </row>
    <row r="497" spans="1:2" x14ac:dyDescent="0.3">
      <c r="A497" s="23" t="s">
        <v>33</v>
      </c>
      <c r="B497" s="24" t="s">
        <v>34</v>
      </c>
    </row>
    <row r="498" spans="1:2" x14ac:dyDescent="0.3">
      <c r="A498" s="23" t="s">
        <v>33</v>
      </c>
      <c r="B498" s="24" t="s">
        <v>34</v>
      </c>
    </row>
    <row r="499" spans="1:2" x14ac:dyDescent="0.3">
      <c r="A499" s="23" t="s">
        <v>33</v>
      </c>
      <c r="B499" s="24" t="s">
        <v>37</v>
      </c>
    </row>
    <row r="500" spans="1:2" x14ac:dyDescent="0.3">
      <c r="A500" s="23" t="s">
        <v>33</v>
      </c>
      <c r="B500" s="24" t="s">
        <v>37</v>
      </c>
    </row>
    <row r="501" spans="1:2" x14ac:dyDescent="0.3">
      <c r="A501" s="23" t="s">
        <v>33</v>
      </c>
      <c r="B501" s="24" t="s">
        <v>37</v>
      </c>
    </row>
    <row r="502" spans="1:2" x14ac:dyDescent="0.3">
      <c r="A502" s="23" t="s">
        <v>33</v>
      </c>
      <c r="B502" s="24" t="s">
        <v>37</v>
      </c>
    </row>
    <row r="503" spans="1:2" x14ac:dyDescent="0.3">
      <c r="A503" s="23" t="s">
        <v>33</v>
      </c>
      <c r="B503" s="24" t="s">
        <v>37</v>
      </c>
    </row>
    <row r="504" spans="1:2" x14ac:dyDescent="0.3">
      <c r="A504" s="23" t="s">
        <v>33</v>
      </c>
      <c r="B504" s="24" t="s">
        <v>138</v>
      </c>
    </row>
    <row r="505" spans="1:2" x14ac:dyDescent="0.3">
      <c r="A505" s="23" t="s">
        <v>33</v>
      </c>
      <c r="B505" s="24" t="s">
        <v>47</v>
      </c>
    </row>
    <row r="506" spans="1:2" x14ac:dyDescent="0.3">
      <c r="A506" s="23" t="s">
        <v>33</v>
      </c>
      <c r="B506" s="24" t="s">
        <v>47</v>
      </c>
    </row>
    <row r="507" spans="1:2" x14ac:dyDescent="0.3">
      <c r="A507" s="23" t="s">
        <v>33</v>
      </c>
      <c r="B507" s="24" t="s">
        <v>47</v>
      </c>
    </row>
    <row r="508" spans="1:2" x14ac:dyDescent="0.3">
      <c r="A508" s="23" t="s">
        <v>33</v>
      </c>
      <c r="B508" s="24" t="s">
        <v>47</v>
      </c>
    </row>
    <row r="509" spans="1:2" x14ac:dyDescent="0.3">
      <c r="A509" s="23" t="s">
        <v>33</v>
      </c>
      <c r="B509" s="24" t="s">
        <v>47</v>
      </c>
    </row>
    <row r="510" spans="1:2" x14ac:dyDescent="0.3">
      <c r="A510" s="23" t="s">
        <v>50</v>
      </c>
      <c r="B510" s="24" t="s">
        <v>37</v>
      </c>
    </row>
    <row r="511" spans="1:2" x14ac:dyDescent="0.3">
      <c r="A511" s="23" t="s">
        <v>50</v>
      </c>
      <c r="B511" s="24" t="s">
        <v>34</v>
      </c>
    </row>
    <row r="512" spans="1:2" x14ac:dyDescent="0.3">
      <c r="A512" s="23" t="s">
        <v>50</v>
      </c>
      <c r="B512" s="24" t="s">
        <v>34</v>
      </c>
    </row>
    <row r="513" spans="1:2" x14ac:dyDescent="0.3">
      <c r="A513" s="23" t="s">
        <v>50</v>
      </c>
      <c r="B513" s="24" t="s">
        <v>34</v>
      </c>
    </row>
    <row r="514" spans="1:2" x14ac:dyDescent="0.3">
      <c r="A514" s="23" t="s">
        <v>33</v>
      </c>
      <c r="B514" s="24" t="s">
        <v>47</v>
      </c>
    </row>
    <row r="515" spans="1:2" x14ac:dyDescent="0.3">
      <c r="A515" s="23" t="s">
        <v>33</v>
      </c>
      <c r="B515" s="24" t="s">
        <v>47</v>
      </c>
    </row>
    <row r="516" spans="1:2" x14ac:dyDescent="0.3">
      <c r="A516" s="23" t="s">
        <v>33</v>
      </c>
      <c r="B516" s="24" t="s">
        <v>138</v>
      </c>
    </row>
    <row r="517" spans="1:2" x14ac:dyDescent="0.3">
      <c r="A517" s="23" t="s">
        <v>33</v>
      </c>
      <c r="B517" s="24" t="s">
        <v>138</v>
      </c>
    </row>
    <row r="518" spans="1:2" x14ac:dyDescent="0.3">
      <c r="A518" s="23" t="s">
        <v>33</v>
      </c>
      <c r="B518" s="24" t="s">
        <v>138</v>
      </c>
    </row>
    <row r="519" spans="1:2" x14ac:dyDescent="0.3">
      <c r="A519" s="23" t="s">
        <v>33</v>
      </c>
      <c r="B519" s="24" t="s">
        <v>138</v>
      </c>
    </row>
    <row r="520" spans="1:2" x14ac:dyDescent="0.3">
      <c r="A520" s="23" t="s">
        <v>33</v>
      </c>
      <c r="B520" s="24" t="s">
        <v>37</v>
      </c>
    </row>
    <row r="521" spans="1:2" x14ac:dyDescent="0.3">
      <c r="A521" s="23" t="s">
        <v>33</v>
      </c>
      <c r="B521" s="24" t="s">
        <v>37</v>
      </c>
    </row>
    <row r="522" spans="1:2" x14ac:dyDescent="0.3">
      <c r="A522" s="23" t="s">
        <v>33</v>
      </c>
      <c r="B522" s="24" t="s">
        <v>37</v>
      </c>
    </row>
    <row r="523" spans="1:2" x14ac:dyDescent="0.3">
      <c r="A523" s="23" t="s">
        <v>33</v>
      </c>
      <c r="B523" s="24" t="s">
        <v>37</v>
      </c>
    </row>
    <row r="524" spans="1:2" x14ac:dyDescent="0.3">
      <c r="A524" s="23" t="s">
        <v>33</v>
      </c>
      <c r="B524" s="24" t="s">
        <v>37</v>
      </c>
    </row>
    <row r="525" spans="1:2" x14ac:dyDescent="0.3">
      <c r="A525" s="23" t="s">
        <v>33</v>
      </c>
      <c r="B525" s="24" t="s">
        <v>37</v>
      </c>
    </row>
    <row r="526" spans="1:2" x14ac:dyDescent="0.3">
      <c r="A526" s="23" t="s">
        <v>33</v>
      </c>
      <c r="B526" s="24" t="s">
        <v>37</v>
      </c>
    </row>
    <row r="527" spans="1:2" x14ac:dyDescent="0.3">
      <c r="A527" s="23" t="s">
        <v>33</v>
      </c>
      <c r="B527" s="24" t="s">
        <v>37</v>
      </c>
    </row>
    <row r="528" spans="1:2" x14ac:dyDescent="0.3">
      <c r="A528" s="23" t="s">
        <v>33</v>
      </c>
      <c r="B528" s="24" t="s">
        <v>37</v>
      </c>
    </row>
    <row r="529" spans="1:2" x14ac:dyDescent="0.3">
      <c r="A529" s="23" t="s">
        <v>33</v>
      </c>
      <c r="B529" s="24" t="s">
        <v>37</v>
      </c>
    </row>
    <row r="530" spans="1:2" x14ac:dyDescent="0.3">
      <c r="A530" s="23" t="s">
        <v>33</v>
      </c>
      <c r="B530" s="24" t="s">
        <v>34</v>
      </c>
    </row>
    <row r="531" spans="1:2" x14ac:dyDescent="0.3">
      <c r="A531" s="23" t="s">
        <v>33</v>
      </c>
      <c r="B531" s="24" t="s">
        <v>37</v>
      </c>
    </row>
    <row r="532" spans="1:2" x14ac:dyDescent="0.3">
      <c r="A532" s="23" t="s">
        <v>33</v>
      </c>
      <c r="B532" s="24" t="s">
        <v>37</v>
      </c>
    </row>
    <row r="533" spans="1:2" x14ac:dyDescent="0.3">
      <c r="A533" s="23" t="s">
        <v>33</v>
      </c>
      <c r="B533" s="24" t="s">
        <v>37</v>
      </c>
    </row>
    <row r="534" spans="1:2" x14ac:dyDescent="0.3">
      <c r="A534" s="23" t="s">
        <v>33</v>
      </c>
      <c r="B534" s="24" t="s">
        <v>37</v>
      </c>
    </row>
    <row r="535" spans="1:2" x14ac:dyDescent="0.3">
      <c r="A535" s="23" t="s">
        <v>33</v>
      </c>
      <c r="B535" s="24" t="s">
        <v>37</v>
      </c>
    </row>
    <row r="536" spans="1:2" x14ac:dyDescent="0.3">
      <c r="A536" s="23" t="s">
        <v>33</v>
      </c>
      <c r="B536" s="24" t="s">
        <v>37</v>
      </c>
    </row>
    <row r="537" spans="1:2" x14ac:dyDescent="0.3">
      <c r="A537" s="23" t="s">
        <v>33</v>
      </c>
      <c r="B537" s="24" t="s">
        <v>37</v>
      </c>
    </row>
    <row r="538" spans="1:2" x14ac:dyDescent="0.3">
      <c r="A538" s="23" t="s">
        <v>33</v>
      </c>
      <c r="B538" s="24" t="s">
        <v>37</v>
      </c>
    </row>
    <row r="539" spans="1:2" x14ac:dyDescent="0.3">
      <c r="A539" s="23" t="s">
        <v>33</v>
      </c>
      <c r="B539" s="24" t="s">
        <v>37</v>
      </c>
    </row>
    <row r="540" spans="1:2" x14ac:dyDescent="0.3">
      <c r="A540" s="23" t="s">
        <v>33</v>
      </c>
      <c r="B540" s="24" t="s">
        <v>37</v>
      </c>
    </row>
    <row r="541" spans="1:2" x14ac:dyDescent="0.3">
      <c r="A541" s="23" t="s">
        <v>33</v>
      </c>
      <c r="B541" s="24" t="s">
        <v>37</v>
      </c>
    </row>
    <row r="542" spans="1:2" x14ac:dyDescent="0.3">
      <c r="A542" s="23" t="s">
        <v>33</v>
      </c>
      <c r="B542" s="24" t="s">
        <v>37</v>
      </c>
    </row>
    <row r="543" spans="1:2" x14ac:dyDescent="0.3">
      <c r="A543" s="23" t="s">
        <v>33</v>
      </c>
      <c r="B543" s="24" t="s">
        <v>37</v>
      </c>
    </row>
    <row r="544" spans="1:2" x14ac:dyDescent="0.3">
      <c r="A544" s="23" t="s">
        <v>33</v>
      </c>
      <c r="B544" s="24" t="s">
        <v>37</v>
      </c>
    </row>
    <row r="545" spans="1:2" x14ac:dyDescent="0.3">
      <c r="A545" s="23" t="s">
        <v>33</v>
      </c>
      <c r="B545" s="24" t="s">
        <v>37</v>
      </c>
    </row>
    <row r="546" spans="1:2" x14ac:dyDescent="0.3">
      <c r="A546" s="23" t="s">
        <v>33</v>
      </c>
      <c r="B546" s="24" t="s">
        <v>37</v>
      </c>
    </row>
    <row r="547" spans="1:2" x14ac:dyDescent="0.3">
      <c r="A547" s="23" t="s">
        <v>33</v>
      </c>
      <c r="B547" s="24" t="s">
        <v>37</v>
      </c>
    </row>
    <row r="548" spans="1:2" x14ac:dyDescent="0.3">
      <c r="A548" s="23" t="s">
        <v>33</v>
      </c>
      <c r="B548" s="24" t="s">
        <v>37</v>
      </c>
    </row>
    <row r="549" spans="1:2" x14ac:dyDescent="0.3">
      <c r="A549" s="23" t="s">
        <v>33</v>
      </c>
      <c r="B549" s="24" t="s">
        <v>37</v>
      </c>
    </row>
    <row r="550" spans="1:2" x14ac:dyDescent="0.3">
      <c r="A550" s="23" t="s">
        <v>33</v>
      </c>
      <c r="B550" s="24" t="s">
        <v>37</v>
      </c>
    </row>
    <row r="551" spans="1:2" x14ac:dyDescent="0.3">
      <c r="A551" s="23" t="s">
        <v>33</v>
      </c>
      <c r="B551" s="24" t="s">
        <v>37</v>
      </c>
    </row>
    <row r="552" spans="1:2" x14ac:dyDescent="0.3">
      <c r="A552" s="23" t="s">
        <v>33</v>
      </c>
      <c r="B552" s="24" t="s">
        <v>37</v>
      </c>
    </row>
    <row r="553" spans="1:2" x14ac:dyDescent="0.3">
      <c r="A553" s="23" t="s">
        <v>33</v>
      </c>
      <c r="B553" s="24" t="s">
        <v>37</v>
      </c>
    </row>
    <row r="554" spans="1:2" x14ac:dyDescent="0.3">
      <c r="A554" s="23" t="s">
        <v>33</v>
      </c>
      <c r="B554" s="24" t="s">
        <v>37</v>
      </c>
    </row>
    <row r="555" spans="1:2" x14ac:dyDescent="0.3">
      <c r="A555" s="23" t="s">
        <v>33</v>
      </c>
      <c r="B555" s="24" t="s">
        <v>37</v>
      </c>
    </row>
    <row r="556" spans="1:2" x14ac:dyDescent="0.3">
      <c r="A556" s="23" t="s">
        <v>33</v>
      </c>
      <c r="B556" s="24" t="s">
        <v>37</v>
      </c>
    </row>
    <row r="557" spans="1:2" x14ac:dyDescent="0.3">
      <c r="A557" s="23" t="s">
        <v>33</v>
      </c>
      <c r="B557" s="24" t="s">
        <v>37</v>
      </c>
    </row>
    <row r="558" spans="1:2" x14ac:dyDescent="0.3">
      <c r="A558" s="23" t="s">
        <v>33</v>
      </c>
      <c r="B558" s="24" t="s">
        <v>37</v>
      </c>
    </row>
    <row r="559" spans="1:2" x14ac:dyDescent="0.3">
      <c r="A559" s="23" t="s">
        <v>33</v>
      </c>
      <c r="B559" s="24" t="s">
        <v>70</v>
      </c>
    </row>
    <row r="560" spans="1:2" x14ac:dyDescent="0.3">
      <c r="A560" s="23" t="s">
        <v>33</v>
      </c>
      <c r="B560" s="24" t="s">
        <v>37</v>
      </c>
    </row>
    <row r="561" spans="1:2" x14ac:dyDescent="0.3">
      <c r="A561" s="23" t="s">
        <v>33</v>
      </c>
      <c r="B561" s="24" t="s">
        <v>37</v>
      </c>
    </row>
    <row r="562" spans="1:2" x14ac:dyDescent="0.3">
      <c r="A562" s="23" t="s">
        <v>33</v>
      </c>
      <c r="B562" s="24" t="s">
        <v>37</v>
      </c>
    </row>
    <row r="563" spans="1:2" x14ac:dyDescent="0.3">
      <c r="A563" s="23" t="s">
        <v>33</v>
      </c>
      <c r="B563" s="24" t="s">
        <v>37</v>
      </c>
    </row>
    <row r="564" spans="1:2" x14ac:dyDescent="0.3">
      <c r="A564" s="23" t="s">
        <v>33</v>
      </c>
      <c r="B564" s="24" t="s">
        <v>37</v>
      </c>
    </row>
    <row r="565" spans="1:2" x14ac:dyDescent="0.3">
      <c r="A565" s="23" t="s">
        <v>33</v>
      </c>
      <c r="B565" s="24" t="s">
        <v>37</v>
      </c>
    </row>
    <row r="566" spans="1:2" x14ac:dyDescent="0.3">
      <c r="A566" s="23" t="s">
        <v>33</v>
      </c>
      <c r="B566" s="24" t="s">
        <v>37</v>
      </c>
    </row>
    <row r="567" spans="1:2" x14ac:dyDescent="0.3">
      <c r="A567" s="23" t="s">
        <v>33</v>
      </c>
      <c r="B567" s="24" t="s">
        <v>37</v>
      </c>
    </row>
    <row r="568" spans="1:2" x14ac:dyDescent="0.3">
      <c r="A568" s="23" t="s">
        <v>33</v>
      </c>
      <c r="B568" s="24" t="s">
        <v>34</v>
      </c>
    </row>
    <row r="569" spans="1:2" x14ac:dyDescent="0.3">
      <c r="A569" s="23" t="s">
        <v>33</v>
      </c>
      <c r="B569" s="24" t="s">
        <v>34</v>
      </c>
    </row>
    <row r="570" spans="1:2" x14ac:dyDescent="0.3">
      <c r="A570" s="23" t="s">
        <v>33</v>
      </c>
      <c r="B570" s="24" t="s">
        <v>34</v>
      </c>
    </row>
    <row r="571" spans="1:2" x14ac:dyDescent="0.3">
      <c r="A571" s="23" t="s">
        <v>33</v>
      </c>
      <c r="B571" s="24" t="s">
        <v>34</v>
      </c>
    </row>
    <row r="572" spans="1:2" x14ac:dyDescent="0.3">
      <c r="A572" s="23" t="s">
        <v>33</v>
      </c>
      <c r="B572" s="24" t="s">
        <v>34</v>
      </c>
    </row>
    <row r="573" spans="1:2" x14ac:dyDescent="0.3">
      <c r="A573" s="23" t="s">
        <v>33</v>
      </c>
      <c r="B573" s="24" t="s">
        <v>34</v>
      </c>
    </row>
    <row r="574" spans="1:2" x14ac:dyDescent="0.3">
      <c r="A574" s="23" t="s">
        <v>33</v>
      </c>
      <c r="B574" s="24" t="s">
        <v>34</v>
      </c>
    </row>
    <row r="575" spans="1:2" x14ac:dyDescent="0.3">
      <c r="A575" s="23" t="s">
        <v>33</v>
      </c>
      <c r="B575" s="24" t="s">
        <v>34</v>
      </c>
    </row>
    <row r="576" spans="1:2" x14ac:dyDescent="0.3">
      <c r="A576" s="23" t="s">
        <v>33</v>
      </c>
      <c r="B576" s="24" t="s">
        <v>34</v>
      </c>
    </row>
    <row r="577" spans="1:2" x14ac:dyDescent="0.3">
      <c r="A577" s="23" t="s">
        <v>33</v>
      </c>
      <c r="B577" s="24" t="s">
        <v>58</v>
      </c>
    </row>
    <row r="578" spans="1:2" x14ac:dyDescent="0.3">
      <c r="A578" s="23" t="s">
        <v>33</v>
      </c>
      <c r="B578" s="24" t="s">
        <v>58</v>
      </c>
    </row>
    <row r="579" spans="1:2" x14ac:dyDescent="0.3">
      <c r="A579" s="23" t="s">
        <v>33</v>
      </c>
      <c r="B579" s="24" t="s">
        <v>37</v>
      </c>
    </row>
    <row r="580" spans="1:2" x14ac:dyDescent="0.3">
      <c r="A580" s="23" t="s">
        <v>33</v>
      </c>
      <c r="B580" s="24" t="s">
        <v>37</v>
      </c>
    </row>
    <row r="581" spans="1:2" x14ac:dyDescent="0.3">
      <c r="A581" s="23" t="s">
        <v>33</v>
      </c>
      <c r="B581" s="24" t="s">
        <v>37</v>
      </c>
    </row>
    <row r="582" spans="1:2" x14ac:dyDescent="0.3">
      <c r="A582" s="23" t="s">
        <v>33</v>
      </c>
      <c r="B582" s="24" t="s">
        <v>37</v>
      </c>
    </row>
    <row r="583" spans="1:2" x14ac:dyDescent="0.3">
      <c r="A583" s="23" t="s">
        <v>33</v>
      </c>
      <c r="B583" s="24" t="s">
        <v>37</v>
      </c>
    </row>
    <row r="584" spans="1:2" x14ac:dyDescent="0.3">
      <c r="A584" s="23" t="s">
        <v>33</v>
      </c>
      <c r="B584" s="24" t="s">
        <v>37</v>
      </c>
    </row>
    <row r="585" spans="1:2" x14ac:dyDescent="0.3">
      <c r="A585" s="23" t="s">
        <v>33</v>
      </c>
      <c r="B585" s="24" t="s">
        <v>37</v>
      </c>
    </row>
    <row r="586" spans="1:2" x14ac:dyDescent="0.3">
      <c r="A586" s="23" t="s">
        <v>33</v>
      </c>
      <c r="B586" s="24" t="s">
        <v>37</v>
      </c>
    </row>
    <row r="587" spans="1:2" x14ac:dyDescent="0.3">
      <c r="A587" s="23" t="s">
        <v>33</v>
      </c>
      <c r="B587" s="24" t="s">
        <v>37</v>
      </c>
    </row>
    <row r="588" spans="1:2" x14ac:dyDescent="0.3">
      <c r="A588" s="23" t="s">
        <v>33</v>
      </c>
      <c r="B588" s="24" t="s">
        <v>37</v>
      </c>
    </row>
    <row r="589" spans="1:2" x14ac:dyDescent="0.3">
      <c r="A589" s="23" t="s">
        <v>33</v>
      </c>
      <c r="B589" s="24" t="s">
        <v>70</v>
      </c>
    </row>
    <row r="590" spans="1:2" x14ac:dyDescent="0.3">
      <c r="A590" s="23" t="s">
        <v>33</v>
      </c>
      <c r="B590" s="24" t="s">
        <v>37</v>
      </c>
    </row>
    <row r="591" spans="1:2" x14ac:dyDescent="0.3">
      <c r="A591" s="23" t="s">
        <v>33</v>
      </c>
      <c r="B591" s="24" t="s">
        <v>37</v>
      </c>
    </row>
    <row r="592" spans="1:2" x14ac:dyDescent="0.3">
      <c r="A592" s="23" t="s">
        <v>33</v>
      </c>
      <c r="B592" s="24" t="s">
        <v>37</v>
      </c>
    </row>
    <row r="593" spans="1:2" x14ac:dyDescent="0.3">
      <c r="A593" s="23" t="s">
        <v>33</v>
      </c>
      <c r="B593" s="24" t="s">
        <v>37</v>
      </c>
    </row>
    <row r="594" spans="1:2" x14ac:dyDescent="0.3">
      <c r="A594" s="23" t="s">
        <v>33</v>
      </c>
      <c r="B594" s="24" t="s">
        <v>37</v>
      </c>
    </row>
    <row r="595" spans="1:2" x14ac:dyDescent="0.3">
      <c r="A595" s="23" t="s">
        <v>33</v>
      </c>
      <c r="B595" s="24" t="s">
        <v>34</v>
      </c>
    </row>
    <row r="596" spans="1:2" x14ac:dyDescent="0.3">
      <c r="A596" s="23" t="s">
        <v>33</v>
      </c>
      <c r="B596" s="24" t="s">
        <v>34</v>
      </c>
    </row>
    <row r="597" spans="1:2" x14ac:dyDescent="0.3">
      <c r="A597" s="23" t="s">
        <v>33</v>
      </c>
      <c r="B597" s="24" t="s">
        <v>34</v>
      </c>
    </row>
    <row r="598" spans="1:2" x14ac:dyDescent="0.3">
      <c r="A598" s="23" t="s">
        <v>33</v>
      </c>
      <c r="B598" s="24" t="s">
        <v>34</v>
      </c>
    </row>
    <row r="599" spans="1:2" x14ac:dyDescent="0.3">
      <c r="A599" s="23" t="s">
        <v>33</v>
      </c>
      <c r="B599" s="24" t="s">
        <v>34</v>
      </c>
    </row>
    <row r="600" spans="1:2" x14ac:dyDescent="0.3">
      <c r="A600" s="23" t="s">
        <v>33</v>
      </c>
      <c r="B600" s="24" t="s">
        <v>34</v>
      </c>
    </row>
    <row r="601" spans="1:2" x14ac:dyDescent="0.3">
      <c r="A601" s="23" t="s">
        <v>33</v>
      </c>
      <c r="B601" s="24" t="s">
        <v>34</v>
      </c>
    </row>
    <row r="602" spans="1:2" x14ac:dyDescent="0.3">
      <c r="A602" s="23" t="s">
        <v>33</v>
      </c>
      <c r="B602" s="24" t="s">
        <v>34</v>
      </c>
    </row>
    <row r="603" spans="1:2" x14ac:dyDescent="0.3">
      <c r="A603" s="23" t="s">
        <v>50</v>
      </c>
      <c r="B603" s="24" t="s">
        <v>34</v>
      </c>
    </row>
    <row r="604" spans="1:2" x14ac:dyDescent="0.3">
      <c r="A604" s="23" t="s">
        <v>50</v>
      </c>
      <c r="B604" s="24" t="s">
        <v>47</v>
      </c>
    </row>
    <row r="605" spans="1:2" x14ac:dyDescent="0.3">
      <c r="A605" s="23" t="s">
        <v>50</v>
      </c>
      <c r="B605" s="24" t="s">
        <v>47</v>
      </c>
    </row>
    <row r="606" spans="1:2" x14ac:dyDescent="0.3">
      <c r="A606" s="23" t="s">
        <v>50</v>
      </c>
      <c r="B606" s="24" t="s">
        <v>47</v>
      </c>
    </row>
    <row r="607" spans="1:2" x14ac:dyDescent="0.3">
      <c r="A607" s="23" t="s">
        <v>50</v>
      </c>
      <c r="B607" s="24" t="s">
        <v>37</v>
      </c>
    </row>
    <row r="608" spans="1:2" x14ac:dyDescent="0.3">
      <c r="A608" s="23" t="s">
        <v>50</v>
      </c>
      <c r="B608" s="24" t="s">
        <v>37</v>
      </c>
    </row>
    <row r="609" spans="1:2" x14ac:dyDescent="0.3">
      <c r="A609" s="23" t="s">
        <v>50</v>
      </c>
      <c r="B609" s="24" t="s">
        <v>37</v>
      </c>
    </row>
    <row r="610" spans="1:2" x14ac:dyDescent="0.3">
      <c r="A610" s="23" t="s">
        <v>50</v>
      </c>
      <c r="B610" s="24" t="s">
        <v>37</v>
      </c>
    </row>
    <row r="611" spans="1:2" x14ac:dyDescent="0.3">
      <c r="A611" s="23" t="s">
        <v>50</v>
      </c>
      <c r="B611" s="24" t="s">
        <v>37</v>
      </c>
    </row>
    <row r="612" spans="1:2" x14ac:dyDescent="0.3">
      <c r="A612" s="23" t="s">
        <v>50</v>
      </c>
      <c r="B612" s="24" t="s">
        <v>37</v>
      </c>
    </row>
    <row r="613" spans="1:2" x14ac:dyDescent="0.3">
      <c r="A613" s="23" t="s">
        <v>50</v>
      </c>
      <c r="B613" s="24" t="s">
        <v>37</v>
      </c>
    </row>
    <row r="614" spans="1:2" x14ac:dyDescent="0.3">
      <c r="A614" s="23" t="s">
        <v>50</v>
      </c>
      <c r="B614" s="24" t="s">
        <v>37</v>
      </c>
    </row>
    <row r="615" spans="1:2" x14ac:dyDescent="0.3">
      <c r="A615" s="23" t="s">
        <v>50</v>
      </c>
      <c r="B615" s="24" t="s">
        <v>37</v>
      </c>
    </row>
    <row r="616" spans="1:2" x14ac:dyDescent="0.3">
      <c r="A616" s="23" t="s">
        <v>50</v>
      </c>
      <c r="B616" s="24" t="s">
        <v>37</v>
      </c>
    </row>
    <row r="617" spans="1:2" x14ac:dyDescent="0.3">
      <c r="A617" s="23" t="s">
        <v>50</v>
      </c>
      <c r="B617" s="24" t="s">
        <v>37</v>
      </c>
    </row>
    <row r="618" spans="1:2" x14ac:dyDescent="0.3">
      <c r="A618" s="23" t="s">
        <v>50</v>
      </c>
      <c r="B618" s="24" t="s">
        <v>37</v>
      </c>
    </row>
    <row r="619" spans="1:2" x14ac:dyDescent="0.3">
      <c r="A619" s="23" t="s">
        <v>50</v>
      </c>
      <c r="B619" s="24" t="s">
        <v>37</v>
      </c>
    </row>
    <row r="620" spans="1:2" x14ac:dyDescent="0.3">
      <c r="A620" s="23" t="s">
        <v>50</v>
      </c>
      <c r="B620" s="24" t="s">
        <v>37</v>
      </c>
    </row>
    <row r="621" spans="1:2" x14ac:dyDescent="0.3">
      <c r="A621" s="23" t="s">
        <v>50</v>
      </c>
      <c r="B621" s="24" t="s">
        <v>37</v>
      </c>
    </row>
    <row r="622" spans="1:2" x14ac:dyDescent="0.3">
      <c r="A622" s="23" t="s">
        <v>50</v>
      </c>
      <c r="B622" s="24" t="s">
        <v>243</v>
      </c>
    </row>
    <row r="623" spans="1:2" x14ac:dyDescent="0.3">
      <c r="A623" s="23" t="s">
        <v>50</v>
      </c>
      <c r="B623" s="24" t="s">
        <v>58</v>
      </c>
    </row>
    <row r="624" spans="1:2" x14ac:dyDescent="0.3">
      <c r="A624" s="23" t="s">
        <v>50</v>
      </c>
      <c r="B624" s="24" t="s">
        <v>58</v>
      </c>
    </row>
    <row r="625" spans="1:2" x14ac:dyDescent="0.3">
      <c r="A625" s="23" t="s">
        <v>50</v>
      </c>
      <c r="B625" s="24" t="s">
        <v>138</v>
      </c>
    </row>
    <row r="626" spans="1:2" x14ac:dyDescent="0.3">
      <c r="A626" s="23" t="s">
        <v>50</v>
      </c>
      <c r="B626" s="24" t="s">
        <v>138</v>
      </c>
    </row>
    <row r="627" spans="1:2" x14ac:dyDescent="0.3">
      <c r="A627" s="23" t="s">
        <v>50</v>
      </c>
      <c r="B627" s="24" t="s">
        <v>34</v>
      </c>
    </row>
    <row r="628" spans="1:2" x14ac:dyDescent="0.3">
      <c r="A628" s="23" t="s">
        <v>50</v>
      </c>
      <c r="B628" s="24" t="s">
        <v>34</v>
      </c>
    </row>
    <row r="629" spans="1:2" x14ac:dyDescent="0.3">
      <c r="A629" s="23" t="s">
        <v>50</v>
      </c>
      <c r="B629" s="24" t="s">
        <v>34</v>
      </c>
    </row>
    <row r="630" spans="1:2" x14ac:dyDescent="0.3">
      <c r="A630" s="23" t="s">
        <v>50</v>
      </c>
      <c r="B630" s="24" t="s">
        <v>34</v>
      </c>
    </row>
    <row r="631" spans="1:2" x14ac:dyDescent="0.3">
      <c r="A631" s="23" t="s">
        <v>50</v>
      </c>
      <c r="B631" s="24" t="s">
        <v>34</v>
      </c>
    </row>
    <row r="632" spans="1:2" x14ac:dyDescent="0.3">
      <c r="A632" s="23" t="s">
        <v>50</v>
      </c>
      <c r="B632" s="24" t="s">
        <v>34</v>
      </c>
    </row>
    <row r="633" spans="1:2" x14ac:dyDescent="0.3">
      <c r="A633" s="23" t="s">
        <v>33</v>
      </c>
      <c r="B633" s="24" t="s">
        <v>34</v>
      </c>
    </row>
    <row r="634" spans="1:2" x14ac:dyDescent="0.3">
      <c r="A634" s="23" t="s">
        <v>33</v>
      </c>
      <c r="B634" s="24" t="s">
        <v>138</v>
      </c>
    </row>
    <row r="635" spans="1:2" x14ac:dyDescent="0.3">
      <c r="A635" s="23" t="s">
        <v>33</v>
      </c>
      <c r="B635" s="24" t="s">
        <v>37</v>
      </c>
    </row>
    <row r="636" spans="1:2" x14ac:dyDescent="0.3">
      <c r="A636" s="23" t="s">
        <v>33</v>
      </c>
      <c r="B636" s="24" t="s">
        <v>37</v>
      </c>
    </row>
    <row r="637" spans="1:2" x14ac:dyDescent="0.3">
      <c r="A637" s="23" t="s">
        <v>33</v>
      </c>
      <c r="B637" s="24" t="s">
        <v>37</v>
      </c>
    </row>
    <row r="638" spans="1:2" x14ac:dyDescent="0.3">
      <c r="A638" s="23" t="s">
        <v>33</v>
      </c>
      <c r="B638" s="24" t="s">
        <v>138</v>
      </c>
    </row>
    <row r="639" spans="1:2" x14ac:dyDescent="0.3">
      <c r="A639" s="23" t="s">
        <v>33</v>
      </c>
      <c r="B639" s="24" t="s">
        <v>37</v>
      </c>
    </row>
    <row r="640" spans="1:2" x14ac:dyDescent="0.3">
      <c r="A640" s="23" t="s">
        <v>33</v>
      </c>
      <c r="B640" s="24" t="s">
        <v>37</v>
      </c>
    </row>
    <row r="641" spans="1:2" x14ac:dyDescent="0.3">
      <c r="A641" s="23" t="s">
        <v>33</v>
      </c>
      <c r="B641" s="24" t="s">
        <v>37</v>
      </c>
    </row>
    <row r="642" spans="1:2" x14ac:dyDescent="0.3">
      <c r="A642" s="23" t="s">
        <v>33</v>
      </c>
      <c r="B642" s="24" t="s">
        <v>37</v>
      </c>
    </row>
    <row r="643" spans="1:2" x14ac:dyDescent="0.3">
      <c r="A643" s="23" t="s">
        <v>33</v>
      </c>
      <c r="B643" s="24" t="s">
        <v>37</v>
      </c>
    </row>
    <row r="644" spans="1:2" x14ac:dyDescent="0.3">
      <c r="A644" s="23" t="s">
        <v>33</v>
      </c>
      <c r="B644" s="24" t="s">
        <v>37</v>
      </c>
    </row>
    <row r="645" spans="1:2" x14ac:dyDescent="0.3">
      <c r="A645" s="23" t="s">
        <v>33</v>
      </c>
      <c r="B645" s="24" t="s">
        <v>138</v>
      </c>
    </row>
    <row r="646" spans="1:2" x14ac:dyDescent="0.3">
      <c r="A646" s="23" t="s">
        <v>33</v>
      </c>
      <c r="B646" s="24" t="s">
        <v>37</v>
      </c>
    </row>
    <row r="647" spans="1:2" x14ac:dyDescent="0.3">
      <c r="A647" s="23" t="s">
        <v>33</v>
      </c>
      <c r="B647" s="24" t="s">
        <v>37</v>
      </c>
    </row>
    <row r="648" spans="1:2" x14ac:dyDescent="0.3">
      <c r="A648" s="23" t="s">
        <v>33</v>
      </c>
      <c r="B648" s="24" t="s">
        <v>104</v>
      </c>
    </row>
    <row r="649" spans="1:2" x14ac:dyDescent="0.3">
      <c r="A649" s="23" t="s">
        <v>33</v>
      </c>
      <c r="B649" s="24" t="s">
        <v>34</v>
      </c>
    </row>
    <row r="650" spans="1:2" x14ac:dyDescent="0.3">
      <c r="A650" s="23" t="s">
        <v>50</v>
      </c>
      <c r="B650" s="24" t="s">
        <v>37</v>
      </c>
    </row>
    <row r="651" spans="1:2" x14ac:dyDescent="0.3">
      <c r="A651" s="23" t="s">
        <v>50</v>
      </c>
      <c r="B651" s="24" t="s">
        <v>104</v>
      </c>
    </row>
    <row r="652" spans="1:2" x14ac:dyDescent="0.3">
      <c r="A652" s="23" t="s">
        <v>50</v>
      </c>
      <c r="B652" s="24" t="s">
        <v>104</v>
      </c>
    </row>
    <row r="653" spans="1:2" x14ac:dyDescent="0.3">
      <c r="A653" s="23" t="s">
        <v>50</v>
      </c>
      <c r="B653" s="24" t="s">
        <v>58</v>
      </c>
    </row>
    <row r="654" spans="1:2" x14ac:dyDescent="0.3">
      <c r="A654" s="23" t="s">
        <v>33</v>
      </c>
      <c r="B654" s="24" t="s">
        <v>104</v>
      </c>
    </row>
    <row r="655" spans="1:2" x14ac:dyDescent="0.3">
      <c r="A655" s="23" t="s">
        <v>33</v>
      </c>
      <c r="B655" s="24" t="s">
        <v>104</v>
      </c>
    </row>
    <row r="656" spans="1:2" x14ac:dyDescent="0.3">
      <c r="A656" s="23" t="s">
        <v>33</v>
      </c>
      <c r="B656" s="24" t="s">
        <v>104</v>
      </c>
    </row>
    <row r="657" spans="1:2" x14ac:dyDescent="0.3">
      <c r="A657" s="23" t="s">
        <v>33</v>
      </c>
      <c r="B657" s="24" t="s">
        <v>104</v>
      </c>
    </row>
    <row r="658" spans="1:2" x14ac:dyDescent="0.3">
      <c r="A658" s="23" t="s">
        <v>33</v>
      </c>
      <c r="B658" s="24" t="s">
        <v>47</v>
      </c>
    </row>
    <row r="659" spans="1:2" x14ac:dyDescent="0.3">
      <c r="A659" s="23" t="s">
        <v>33</v>
      </c>
      <c r="B659" s="24" t="s">
        <v>34</v>
      </c>
    </row>
    <row r="660" spans="1:2" x14ac:dyDescent="0.3">
      <c r="A660" s="23" t="s">
        <v>33</v>
      </c>
      <c r="B660" s="24" t="s">
        <v>37</v>
      </c>
    </row>
    <row r="661" spans="1:2" x14ac:dyDescent="0.3">
      <c r="A661" s="23" t="s">
        <v>33</v>
      </c>
      <c r="B661" s="24" t="s">
        <v>37</v>
      </c>
    </row>
    <row r="662" spans="1:2" x14ac:dyDescent="0.3">
      <c r="A662" s="23" t="s">
        <v>33</v>
      </c>
      <c r="B662" s="24" t="s">
        <v>37</v>
      </c>
    </row>
    <row r="663" spans="1:2" x14ac:dyDescent="0.3">
      <c r="A663" s="23" t="s">
        <v>33</v>
      </c>
      <c r="B663" s="24" t="s">
        <v>37</v>
      </c>
    </row>
    <row r="664" spans="1:2" x14ac:dyDescent="0.3">
      <c r="A664" s="23" t="s">
        <v>33</v>
      </c>
      <c r="B664" s="24" t="s">
        <v>37</v>
      </c>
    </row>
    <row r="665" spans="1:2" x14ac:dyDescent="0.3">
      <c r="A665" s="23" t="s">
        <v>33</v>
      </c>
      <c r="B665" s="24" t="s">
        <v>37</v>
      </c>
    </row>
    <row r="666" spans="1:2" x14ac:dyDescent="0.3">
      <c r="A666" s="23" t="s">
        <v>33</v>
      </c>
      <c r="B666" s="24" t="s">
        <v>37</v>
      </c>
    </row>
    <row r="667" spans="1:2" x14ac:dyDescent="0.3">
      <c r="A667" s="23" t="s">
        <v>33</v>
      </c>
      <c r="B667" s="24" t="s">
        <v>104</v>
      </c>
    </row>
    <row r="668" spans="1:2" x14ac:dyDescent="0.3">
      <c r="A668" s="23" t="s">
        <v>33</v>
      </c>
      <c r="B668" s="24" t="s">
        <v>104</v>
      </c>
    </row>
    <row r="669" spans="1:2" x14ac:dyDescent="0.3">
      <c r="A669" s="23" t="s">
        <v>33</v>
      </c>
      <c r="B669" s="24" t="s">
        <v>34</v>
      </c>
    </row>
    <row r="670" spans="1:2" x14ac:dyDescent="0.3">
      <c r="A670" s="23" t="s">
        <v>33</v>
      </c>
      <c r="B670" s="24" t="s">
        <v>34</v>
      </c>
    </row>
    <row r="671" spans="1:2" x14ac:dyDescent="0.3">
      <c r="A671" s="23" t="s">
        <v>33</v>
      </c>
      <c r="B671" s="24" t="s">
        <v>37</v>
      </c>
    </row>
    <row r="672" spans="1:2" x14ac:dyDescent="0.3">
      <c r="A672" s="23" t="s">
        <v>33</v>
      </c>
      <c r="B672" s="24" t="s">
        <v>104</v>
      </c>
    </row>
    <row r="673" spans="1:2" x14ac:dyDescent="0.3">
      <c r="A673" s="23" t="s">
        <v>33</v>
      </c>
      <c r="B673" s="24" t="s">
        <v>34</v>
      </c>
    </row>
    <row r="674" spans="1:2" x14ac:dyDescent="0.3">
      <c r="A674" s="23" t="s">
        <v>33</v>
      </c>
      <c r="B674" s="24" t="s">
        <v>34</v>
      </c>
    </row>
    <row r="675" spans="1:2" x14ac:dyDescent="0.3">
      <c r="A675" s="23" t="s">
        <v>33</v>
      </c>
      <c r="B675" s="24" t="s">
        <v>37</v>
      </c>
    </row>
    <row r="676" spans="1:2" x14ac:dyDescent="0.3">
      <c r="A676" s="23" t="s">
        <v>33</v>
      </c>
      <c r="B676" s="24" t="s">
        <v>37</v>
      </c>
    </row>
    <row r="677" spans="1:2" x14ac:dyDescent="0.3">
      <c r="A677" s="23" t="s">
        <v>33</v>
      </c>
      <c r="B677" s="24" t="s">
        <v>37</v>
      </c>
    </row>
    <row r="678" spans="1:2" x14ac:dyDescent="0.3">
      <c r="A678" s="23" t="s">
        <v>33</v>
      </c>
      <c r="B678" s="24" t="s">
        <v>37</v>
      </c>
    </row>
    <row r="679" spans="1:2" x14ac:dyDescent="0.3">
      <c r="A679" s="23" t="s">
        <v>33</v>
      </c>
      <c r="B679" s="24" t="s">
        <v>37</v>
      </c>
    </row>
    <row r="680" spans="1:2" x14ac:dyDescent="0.3">
      <c r="A680" s="23" t="s">
        <v>33</v>
      </c>
      <c r="B680" s="24" t="s">
        <v>37</v>
      </c>
    </row>
    <row r="681" spans="1:2" x14ac:dyDescent="0.3">
      <c r="A681" s="23" t="s">
        <v>33</v>
      </c>
      <c r="B681" s="24" t="s">
        <v>37</v>
      </c>
    </row>
    <row r="682" spans="1:2" x14ac:dyDescent="0.3">
      <c r="A682" s="23" t="s">
        <v>33</v>
      </c>
      <c r="B682" s="24" t="s">
        <v>37</v>
      </c>
    </row>
    <row r="683" spans="1:2" x14ac:dyDescent="0.3">
      <c r="A683" s="23" t="s">
        <v>33</v>
      </c>
      <c r="B683" s="24" t="s">
        <v>37</v>
      </c>
    </row>
    <row r="684" spans="1:2" x14ac:dyDescent="0.3">
      <c r="A684" s="23" t="s">
        <v>33</v>
      </c>
      <c r="B684" s="24" t="s">
        <v>37</v>
      </c>
    </row>
    <row r="685" spans="1:2" x14ac:dyDescent="0.3">
      <c r="A685" s="23" t="s">
        <v>33</v>
      </c>
      <c r="B685" s="24" t="s">
        <v>37</v>
      </c>
    </row>
    <row r="686" spans="1:2" x14ac:dyDescent="0.3">
      <c r="A686" s="23" t="s">
        <v>33</v>
      </c>
      <c r="B686" s="24" t="s">
        <v>47</v>
      </c>
    </row>
    <row r="687" spans="1:2" x14ac:dyDescent="0.3">
      <c r="A687" s="23" t="s">
        <v>33</v>
      </c>
      <c r="B687" s="24" t="s">
        <v>47</v>
      </c>
    </row>
    <row r="688" spans="1:2" x14ac:dyDescent="0.3">
      <c r="A688" s="23" t="s">
        <v>33</v>
      </c>
      <c r="B688" s="24" t="s">
        <v>47</v>
      </c>
    </row>
    <row r="689" spans="1:2" x14ac:dyDescent="0.3">
      <c r="A689" s="23" t="s">
        <v>33</v>
      </c>
      <c r="B689" s="24" t="s">
        <v>47</v>
      </c>
    </row>
    <row r="690" spans="1:2" x14ac:dyDescent="0.3">
      <c r="A690" s="23" t="s">
        <v>33</v>
      </c>
      <c r="B690" s="24" t="s">
        <v>47</v>
      </c>
    </row>
    <row r="691" spans="1:2" x14ac:dyDescent="0.3">
      <c r="A691" s="23" t="s">
        <v>33</v>
      </c>
      <c r="B691" s="24" t="s">
        <v>37</v>
      </c>
    </row>
    <row r="692" spans="1:2" x14ac:dyDescent="0.3">
      <c r="A692" s="23" t="s">
        <v>33</v>
      </c>
      <c r="B692" s="24" t="s">
        <v>37</v>
      </c>
    </row>
    <row r="693" spans="1:2" x14ac:dyDescent="0.3">
      <c r="A693" s="23" t="s">
        <v>33</v>
      </c>
      <c r="B693" s="24" t="s">
        <v>37</v>
      </c>
    </row>
    <row r="694" spans="1:2" x14ac:dyDescent="0.3">
      <c r="A694" s="23" t="s">
        <v>33</v>
      </c>
      <c r="B694" s="24" t="s">
        <v>37</v>
      </c>
    </row>
    <row r="695" spans="1:2" x14ac:dyDescent="0.3">
      <c r="A695" s="23" t="s">
        <v>33</v>
      </c>
      <c r="B695" s="24" t="s">
        <v>37</v>
      </c>
    </row>
    <row r="696" spans="1:2" x14ac:dyDescent="0.3">
      <c r="A696" s="23" t="s">
        <v>33</v>
      </c>
      <c r="B696" s="24" t="s">
        <v>37</v>
      </c>
    </row>
    <row r="697" spans="1:2" x14ac:dyDescent="0.3">
      <c r="A697" s="23" t="s">
        <v>33</v>
      </c>
      <c r="B697" s="24" t="s">
        <v>37</v>
      </c>
    </row>
    <row r="698" spans="1:2" x14ac:dyDescent="0.3">
      <c r="A698" s="23" t="s">
        <v>33</v>
      </c>
      <c r="B698" s="24" t="s">
        <v>37</v>
      </c>
    </row>
    <row r="699" spans="1:2" x14ac:dyDescent="0.3">
      <c r="A699" s="23" t="s">
        <v>33</v>
      </c>
      <c r="B699" s="24" t="s">
        <v>37</v>
      </c>
    </row>
    <row r="700" spans="1:2" x14ac:dyDescent="0.3">
      <c r="A700" s="23" t="s">
        <v>33</v>
      </c>
      <c r="B700" s="24" t="s">
        <v>37</v>
      </c>
    </row>
    <row r="701" spans="1:2" x14ac:dyDescent="0.3">
      <c r="A701" s="23" t="s">
        <v>33</v>
      </c>
      <c r="B701" s="24" t="s">
        <v>37</v>
      </c>
    </row>
    <row r="702" spans="1:2" x14ac:dyDescent="0.3">
      <c r="A702" s="23" t="s">
        <v>33</v>
      </c>
      <c r="B702" s="24" t="s">
        <v>37</v>
      </c>
    </row>
    <row r="703" spans="1:2" x14ac:dyDescent="0.3">
      <c r="A703" s="23" t="s">
        <v>33</v>
      </c>
      <c r="B703" s="24" t="s">
        <v>37</v>
      </c>
    </row>
    <row r="704" spans="1:2" x14ac:dyDescent="0.3">
      <c r="A704" s="23" t="s">
        <v>33</v>
      </c>
      <c r="B704" s="24" t="s">
        <v>37</v>
      </c>
    </row>
    <row r="705" spans="1:2" x14ac:dyDescent="0.3">
      <c r="A705" s="23" t="s">
        <v>33</v>
      </c>
      <c r="B705" s="24" t="s">
        <v>37</v>
      </c>
    </row>
    <row r="706" spans="1:2" x14ac:dyDescent="0.3">
      <c r="A706" s="23" t="s">
        <v>33</v>
      </c>
      <c r="B706" s="24" t="s">
        <v>34</v>
      </c>
    </row>
    <row r="707" spans="1:2" x14ac:dyDescent="0.3">
      <c r="A707" s="23" t="s">
        <v>33</v>
      </c>
      <c r="B707" s="24" t="s">
        <v>34</v>
      </c>
    </row>
    <row r="708" spans="1:2" x14ac:dyDescent="0.3">
      <c r="A708" s="23" t="s">
        <v>33</v>
      </c>
      <c r="B708" s="24" t="s">
        <v>34</v>
      </c>
    </row>
    <row r="709" spans="1:2" x14ac:dyDescent="0.3">
      <c r="A709" s="23" t="s">
        <v>33</v>
      </c>
      <c r="B709" s="24" t="s">
        <v>34</v>
      </c>
    </row>
    <row r="710" spans="1:2" x14ac:dyDescent="0.3">
      <c r="A710" s="23" t="s">
        <v>33</v>
      </c>
      <c r="B710" s="24" t="s">
        <v>34</v>
      </c>
    </row>
    <row r="711" spans="1:2" x14ac:dyDescent="0.3">
      <c r="A711" s="23" t="s">
        <v>33</v>
      </c>
      <c r="B711" s="24" t="s">
        <v>34</v>
      </c>
    </row>
    <row r="712" spans="1:2" x14ac:dyDescent="0.3">
      <c r="A712" s="23" t="s">
        <v>33</v>
      </c>
      <c r="B712" s="24" t="s">
        <v>34</v>
      </c>
    </row>
    <row r="713" spans="1:2" x14ac:dyDescent="0.3">
      <c r="A713" s="23" t="s">
        <v>33</v>
      </c>
      <c r="B713" s="24" t="s">
        <v>104</v>
      </c>
    </row>
    <row r="714" spans="1:2" x14ac:dyDescent="0.3">
      <c r="A714" s="23" t="s">
        <v>33</v>
      </c>
      <c r="B714" s="24" t="s">
        <v>37</v>
      </c>
    </row>
    <row r="715" spans="1:2" x14ac:dyDescent="0.3">
      <c r="A715" s="23" t="s">
        <v>33</v>
      </c>
      <c r="B715" s="24" t="s">
        <v>34</v>
      </c>
    </row>
    <row r="716" spans="1:2" x14ac:dyDescent="0.3">
      <c r="A716" s="23" t="s">
        <v>33</v>
      </c>
      <c r="B716" s="24" t="s">
        <v>34</v>
      </c>
    </row>
    <row r="717" spans="1:2" x14ac:dyDescent="0.3">
      <c r="A717" s="23" t="s">
        <v>33</v>
      </c>
      <c r="B717" s="24" t="s">
        <v>34</v>
      </c>
    </row>
    <row r="718" spans="1:2" x14ac:dyDescent="0.3">
      <c r="A718" s="23" t="s">
        <v>33</v>
      </c>
      <c r="B718" s="24" t="s">
        <v>34</v>
      </c>
    </row>
    <row r="719" spans="1:2" x14ac:dyDescent="0.3">
      <c r="A719" s="23" t="s">
        <v>33</v>
      </c>
      <c r="B719" s="24" t="s">
        <v>58</v>
      </c>
    </row>
    <row r="720" spans="1:2" x14ac:dyDescent="0.3">
      <c r="A720" s="23" t="s">
        <v>33</v>
      </c>
      <c r="B720" s="24" t="s">
        <v>58</v>
      </c>
    </row>
    <row r="721" spans="1:2" x14ac:dyDescent="0.3">
      <c r="A721" s="23" t="s">
        <v>33</v>
      </c>
      <c r="B721" s="24" t="s">
        <v>70</v>
      </c>
    </row>
    <row r="722" spans="1:2" x14ac:dyDescent="0.3">
      <c r="A722" s="23" t="s">
        <v>33</v>
      </c>
      <c r="B722" s="24" t="s">
        <v>70</v>
      </c>
    </row>
    <row r="723" spans="1:2" x14ac:dyDescent="0.3">
      <c r="A723" s="23" t="s">
        <v>33</v>
      </c>
      <c r="B723" s="24" t="s">
        <v>70</v>
      </c>
    </row>
    <row r="724" spans="1:2" x14ac:dyDescent="0.3">
      <c r="A724" s="23" t="s">
        <v>33</v>
      </c>
      <c r="B724" s="24" t="s">
        <v>37</v>
      </c>
    </row>
    <row r="725" spans="1:2" x14ac:dyDescent="0.3">
      <c r="A725" s="23" t="s">
        <v>33</v>
      </c>
      <c r="B725" s="24" t="s">
        <v>37</v>
      </c>
    </row>
    <row r="726" spans="1:2" x14ac:dyDescent="0.3">
      <c r="A726" s="23" t="s">
        <v>33</v>
      </c>
      <c r="B726" s="24" t="s">
        <v>37</v>
      </c>
    </row>
    <row r="727" spans="1:2" x14ac:dyDescent="0.3">
      <c r="A727" s="23" t="s">
        <v>33</v>
      </c>
      <c r="B727" s="24" t="s">
        <v>37</v>
      </c>
    </row>
    <row r="728" spans="1:2" x14ac:dyDescent="0.3">
      <c r="A728" s="23" t="s">
        <v>33</v>
      </c>
      <c r="B728" s="24" t="s">
        <v>37</v>
      </c>
    </row>
    <row r="729" spans="1:2" x14ac:dyDescent="0.3">
      <c r="A729" s="23" t="s">
        <v>33</v>
      </c>
      <c r="B729" s="24" t="s">
        <v>37</v>
      </c>
    </row>
    <row r="730" spans="1:2" x14ac:dyDescent="0.3">
      <c r="A730" s="23" t="s">
        <v>33</v>
      </c>
      <c r="B730" s="24" t="s">
        <v>37</v>
      </c>
    </row>
    <row r="731" spans="1:2" x14ac:dyDescent="0.3">
      <c r="A731" s="23" t="s">
        <v>33</v>
      </c>
      <c r="B731" s="24" t="s">
        <v>37</v>
      </c>
    </row>
    <row r="732" spans="1:2" x14ac:dyDescent="0.3">
      <c r="A732" s="23" t="s">
        <v>33</v>
      </c>
      <c r="B732" s="24" t="s">
        <v>37</v>
      </c>
    </row>
    <row r="733" spans="1:2" x14ac:dyDescent="0.3">
      <c r="A733" s="23" t="s">
        <v>33</v>
      </c>
      <c r="B733" s="24" t="s">
        <v>37</v>
      </c>
    </row>
    <row r="734" spans="1:2" x14ac:dyDescent="0.3">
      <c r="A734" s="23" t="s">
        <v>33</v>
      </c>
      <c r="B734" s="24" t="s">
        <v>37</v>
      </c>
    </row>
    <row r="735" spans="1:2" x14ac:dyDescent="0.3">
      <c r="A735" s="23" t="s">
        <v>33</v>
      </c>
      <c r="B735" s="24" t="s">
        <v>37</v>
      </c>
    </row>
    <row r="736" spans="1:2" x14ac:dyDescent="0.3">
      <c r="A736" s="23" t="s">
        <v>33</v>
      </c>
      <c r="B736" s="24" t="s">
        <v>37</v>
      </c>
    </row>
    <row r="737" spans="1:2" x14ac:dyDescent="0.3">
      <c r="A737" s="23" t="s">
        <v>33</v>
      </c>
      <c r="B737" s="24" t="s">
        <v>37</v>
      </c>
    </row>
    <row r="738" spans="1:2" x14ac:dyDescent="0.3">
      <c r="A738" s="23" t="s">
        <v>33</v>
      </c>
      <c r="B738" s="24" t="s">
        <v>37</v>
      </c>
    </row>
    <row r="739" spans="1:2" x14ac:dyDescent="0.3">
      <c r="A739" s="23" t="s">
        <v>33</v>
      </c>
      <c r="B739" s="24" t="s">
        <v>37</v>
      </c>
    </row>
    <row r="740" spans="1:2" x14ac:dyDescent="0.3">
      <c r="A740" s="23" t="s">
        <v>33</v>
      </c>
      <c r="B740" s="24" t="s">
        <v>37</v>
      </c>
    </row>
    <row r="741" spans="1:2" x14ac:dyDescent="0.3">
      <c r="A741" s="23" t="s">
        <v>33</v>
      </c>
      <c r="B741" s="24" t="s">
        <v>37</v>
      </c>
    </row>
    <row r="742" spans="1:2" x14ac:dyDescent="0.3">
      <c r="A742" s="23" t="s">
        <v>33</v>
      </c>
      <c r="B742" s="24" t="s">
        <v>37</v>
      </c>
    </row>
    <row r="743" spans="1:2" x14ac:dyDescent="0.3">
      <c r="A743" s="23" t="s">
        <v>33</v>
      </c>
      <c r="B743" s="24" t="s">
        <v>37</v>
      </c>
    </row>
    <row r="744" spans="1:2" x14ac:dyDescent="0.3">
      <c r="A744" s="23" t="s">
        <v>33</v>
      </c>
      <c r="B744" s="24" t="s">
        <v>47</v>
      </c>
    </row>
  </sheetData>
  <mergeCells count="12">
    <mergeCell ref="S7:S8"/>
    <mergeCell ref="T7:T8"/>
    <mergeCell ref="U7:U8"/>
    <mergeCell ref="V7:V8"/>
    <mergeCell ref="S3:S4"/>
    <mergeCell ref="T3:T4"/>
    <mergeCell ref="U3:U4"/>
    <mergeCell ref="V3:V4"/>
    <mergeCell ref="S5:S6"/>
    <mergeCell ref="T5:T6"/>
    <mergeCell ref="U5:U6"/>
    <mergeCell ref="V5:V6"/>
  </mergeCell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C258-B3EA-479A-96FB-D1987508ECF0}">
  <dimension ref="A2:T76"/>
  <sheetViews>
    <sheetView topLeftCell="B1" workbookViewId="0">
      <selection activeCell="G44" sqref="G44"/>
    </sheetView>
  </sheetViews>
  <sheetFormatPr defaultColWidth="11.5546875" defaultRowHeight="13.2" x14ac:dyDescent="0.25"/>
  <cols>
    <col min="1" max="1" width="11.5546875" style="80"/>
    <col min="2" max="2" width="12.77734375" style="80" bestFit="1" customWidth="1"/>
    <col min="3" max="3" width="12.5546875" style="80" bestFit="1" customWidth="1"/>
    <col min="4" max="4" width="13.6640625" style="80" bestFit="1" customWidth="1"/>
    <col min="5" max="5" width="13.44140625" style="80" customWidth="1"/>
    <col min="6" max="6" width="10.33203125" style="80" bestFit="1" customWidth="1"/>
    <col min="7" max="8" width="11.5546875" style="80"/>
    <col min="9" max="9" width="12.77734375" style="80" bestFit="1" customWidth="1"/>
    <col min="10" max="19" width="8.77734375" style="80" bestFit="1" customWidth="1"/>
    <col min="20" max="20" width="10.33203125" style="80" bestFit="1" customWidth="1"/>
    <col min="21" max="16384" width="11.5546875" style="80"/>
  </cols>
  <sheetData>
    <row r="2" spans="1:6" x14ac:dyDescent="0.25">
      <c r="A2" s="96" t="s">
        <v>461</v>
      </c>
      <c r="B2" s="93" t="s">
        <v>407</v>
      </c>
      <c r="C2" s="93" t="s">
        <v>416</v>
      </c>
      <c r="D2" s="95"/>
      <c r="E2" s="95"/>
      <c r="F2" s="94"/>
    </row>
    <row r="3" spans="1:6" x14ac:dyDescent="0.25">
      <c r="B3" s="93" t="s">
        <v>29</v>
      </c>
      <c r="C3" s="92" t="s">
        <v>415</v>
      </c>
      <c r="D3" s="91" t="s">
        <v>414</v>
      </c>
      <c r="E3" s="91" t="s">
        <v>413</v>
      </c>
      <c r="F3" s="90" t="s">
        <v>403</v>
      </c>
    </row>
    <row r="4" spans="1:6" x14ac:dyDescent="0.25">
      <c r="B4" s="92" t="s">
        <v>33</v>
      </c>
      <c r="C4" s="92">
        <v>19</v>
      </c>
      <c r="D4" s="91">
        <v>336</v>
      </c>
      <c r="E4" s="91">
        <v>126</v>
      </c>
      <c r="F4" s="90">
        <v>481</v>
      </c>
    </row>
    <row r="5" spans="1:6" x14ac:dyDescent="0.25">
      <c r="B5" s="89" t="s">
        <v>50</v>
      </c>
      <c r="C5" s="89"/>
      <c r="D5" s="80">
        <v>238</v>
      </c>
      <c r="E5" s="80">
        <v>24</v>
      </c>
      <c r="F5" s="88">
        <v>262</v>
      </c>
    </row>
    <row r="6" spans="1:6" x14ac:dyDescent="0.25">
      <c r="B6" s="87" t="s">
        <v>403</v>
      </c>
      <c r="C6" s="87">
        <v>19</v>
      </c>
      <c r="D6" s="86">
        <v>574</v>
      </c>
      <c r="E6" s="86">
        <v>150</v>
      </c>
      <c r="F6" s="85">
        <v>743</v>
      </c>
    </row>
    <row r="10" spans="1:6" x14ac:dyDescent="0.25">
      <c r="B10" s="80" t="s">
        <v>464</v>
      </c>
    </row>
    <row r="11" spans="1:6" x14ac:dyDescent="0.25">
      <c r="B11" s="80" t="s">
        <v>465</v>
      </c>
    </row>
    <row r="15" spans="1:6" x14ac:dyDescent="0.25">
      <c r="B15" s="80" t="s">
        <v>407</v>
      </c>
      <c r="C15" s="80" t="s">
        <v>416</v>
      </c>
    </row>
    <row r="16" spans="1:6" x14ac:dyDescent="0.25">
      <c r="B16" s="92" t="s">
        <v>29</v>
      </c>
      <c r="C16" s="92" t="s">
        <v>415</v>
      </c>
      <c r="D16" s="91" t="s">
        <v>414</v>
      </c>
      <c r="E16" s="91" t="s">
        <v>413</v>
      </c>
      <c r="F16" s="90" t="s">
        <v>403</v>
      </c>
    </row>
    <row r="17" spans="2:20" x14ac:dyDescent="0.25">
      <c r="B17" s="92" t="s">
        <v>33</v>
      </c>
      <c r="C17" s="123">
        <f>F17*C19/F19</f>
        <v>12.300134589502019</v>
      </c>
      <c r="D17" s="124">
        <f>F17*D19/F19</f>
        <v>371.5935397039031</v>
      </c>
      <c r="E17" s="124">
        <f>F17*E19/F19</f>
        <v>97.106325706594887</v>
      </c>
      <c r="F17" s="90">
        <v>481</v>
      </c>
    </row>
    <row r="18" spans="2:20" x14ac:dyDescent="0.25">
      <c r="B18" s="89" t="s">
        <v>50</v>
      </c>
      <c r="C18" s="125">
        <f>F18*C19/F19</f>
        <v>6.6998654104979813</v>
      </c>
      <c r="D18" s="126">
        <f>F18*D19/F19</f>
        <v>202.4064602960969</v>
      </c>
      <c r="E18" s="126">
        <f>F18*E19/F19</f>
        <v>52.893674293405113</v>
      </c>
      <c r="F18" s="88">
        <v>262</v>
      </c>
    </row>
    <row r="19" spans="2:20" x14ac:dyDescent="0.25">
      <c r="B19" s="87" t="s">
        <v>403</v>
      </c>
      <c r="C19" s="87">
        <v>19</v>
      </c>
      <c r="D19" s="86">
        <v>574</v>
      </c>
      <c r="E19" s="86">
        <v>150</v>
      </c>
      <c r="F19" s="85">
        <v>743</v>
      </c>
    </row>
    <row r="23" spans="2:20" x14ac:dyDescent="0.25">
      <c r="B23" s="80">
        <f>_xlfn.CHISQ.TEST(C4:E5,C17:E18)</f>
        <v>6.5139801540978196E-9</v>
      </c>
    </row>
    <row r="25" spans="2:20" x14ac:dyDescent="0.25">
      <c r="B25" s="80" t="s">
        <v>411</v>
      </c>
    </row>
    <row r="27" spans="2:20" x14ac:dyDescent="0.25">
      <c r="B27" s="80" t="s">
        <v>412</v>
      </c>
    </row>
    <row r="30" spans="2:20" x14ac:dyDescent="0.25">
      <c r="H30" s="80" t="s">
        <v>463</v>
      </c>
      <c r="I30" s="93" t="s">
        <v>407</v>
      </c>
      <c r="J30" s="93" t="s">
        <v>30</v>
      </c>
      <c r="K30" s="95"/>
      <c r="L30" s="95"/>
      <c r="M30" s="95"/>
      <c r="N30" s="95"/>
      <c r="O30" s="95"/>
      <c r="P30" s="95"/>
      <c r="Q30" s="95"/>
      <c r="R30" s="95"/>
      <c r="S30" s="95"/>
      <c r="T30" s="94"/>
    </row>
    <row r="31" spans="2:20" x14ac:dyDescent="0.25">
      <c r="I31" s="93" t="s">
        <v>29</v>
      </c>
      <c r="J31" s="92" t="s">
        <v>47</v>
      </c>
      <c r="K31" s="91" t="s">
        <v>58</v>
      </c>
      <c r="L31" s="91" t="s">
        <v>243</v>
      </c>
      <c r="M31" s="91" t="s">
        <v>70</v>
      </c>
      <c r="N31" s="91" t="s">
        <v>37</v>
      </c>
      <c r="O31" s="91" t="s">
        <v>93</v>
      </c>
      <c r="P31" s="91" t="s">
        <v>138</v>
      </c>
      <c r="Q31" s="91" t="s">
        <v>34</v>
      </c>
      <c r="R31" s="91" t="s">
        <v>78</v>
      </c>
      <c r="S31" s="91" t="s">
        <v>104</v>
      </c>
      <c r="T31" s="90" t="s">
        <v>403</v>
      </c>
    </row>
    <row r="32" spans="2:20" x14ac:dyDescent="0.25">
      <c r="I32" s="92" t="s">
        <v>33</v>
      </c>
      <c r="J32" s="92">
        <v>22</v>
      </c>
      <c r="K32" s="91">
        <v>13</v>
      </c>
      <c r="L32" s="91"/>
      <c r="M32" s="91">
        <v>6</v>
      </c>
      <c r="N32" s="91">
        <v>323</v>
      </c>
      <c r="O32" s="91"/>
      <c r="P32" s="91">
        <v>15</v>
      </c>
      <c r="Q32" s="91">
        <v>90</v>
      </c>
      <c r="R32" s="91"/>
      <c r="S32" s="91">
        <v>12</v>
      </c>
      <c r="T32" s="90">
        <v>481</v>
      </c>
    </row>
    <row r="33" spans="9:20" x14ac:dyDescent="0.25">
      <c r="I33" s="89" t="s">
        <v>50</v>
      </c>
      <c r="J33" s="89">
        <v>14</v>
      </c>
      <c r="K33" s="80">
        <v>24</v>
      </c>
      <c r="L33" s="80">
        <v>1</v>
      </c>
      <c r="M33" s="80">
        <v>14</v>
      </c>
      <c r="N33" s="80">
        <v>93</v>
      </c>
      <c r="O33" s="80">
        <v>6</v>
      </c>
      <c r="P33" s="80">
        <v>2</v>
      </c>
      <c r="Q33" s="80">
        <v>95</v>
      </c>
      <c r="R33" s="80">
        <v>6</v>
      </c>
      <c r="S33" s="80">
        <v>7</v>
      </c>
      <c r="T33" s="88">
        <v>262</v>
      </c>
    </row>
    <row r="34" spans="9:20" x14ac:dyDescent="0.25">
      <c r="I34" s="87" t="s">
        <v>403</v>
      </c>
      <c r="J34" s="87">
        <v>36</v>
      </c>
      <c r="K34" s="86">
        <v>37</v>
      </c>
      <c r="L34" s="86">
        <v>1</v>
      </c>
      <c r="M34" s="86">
        <v>20</v>
      </c>
      <c r="N34" s="86">
        <v>416</v>
      </c>
      <c r="O34" s="86">
        <v>6</v>
      </c>
      <c r="P34" s="86">
        <v>17</v>
      </c>
      <c r="Q34" s="86">
        <v>185</v>
      </c>
      <c r="R34" s="86">
        <v>6</v>
      </c>
      <c r="S34" s="86">
        <v>19</v>
      </c>
      <c r="T34" s="85">
        <v>743</v>
      </c>
    </row>
    <row r="36" spans="9:20" x14ac:dyDescent="0.25">
      <c r="I36" s="80" t="s">
        <v>466</v>
      </c>
    </row>
    <row r="37" spans="9:20" x14ac:dyDescent="0.25">
      <c r="I37" s="80" t="s">
        <v>467</v>
      </c>
    </row>
    <row r="40" spans="9:20" x14ac:dyDescent="0.25">
      <c r="I40" s="80" t="s">
        <v>407</v>
      </c>
      <c r="J40" s="80" t="s">
        <v>30</v>
      </c>
    </row>
    <row r="41" spans="9:20" x14ac:dyDescent="0.25">
      <c r="I41" s="92" t="s">
        <v>29</v>
      </c>
      <c r="J41" s="92" t="s">
        <v>47</v>
      </c>
      <c r="K41" s="91" t="s">
        <v>58</v>
      </c>
      <c r="L41" s="91" t="s">
        <v>243</v>
      </c>
      <c r="M41" s="91" t="s">
        <v>70</v>
      </c>
      <c r="N41" s="91" t="s">
        <v>37</v>
      </c>
      <c r="O41" s="91" t="s">
        <v>93</v>
      </c>
      <c r="P41" s="91" t="s">
        <v>138</v>
      </c>
      <c r="Q41" s="91" t="s">
        <v>34</v>
      </c>
      <c r="R41" s="91" t="s">
        <v>78</v>
      </c>
      <c r="S41" s="91" t="s">
        <v>104</v>
      </c>
      <c r="T41" s="90" t="s">
        <v>403</v>
      </c>
    </row>
    <row r="42" spans="9:20" x14ac:dyDescent="0.25">
      <c r="I42" s="92" t="s">
        <v>33</v>
      </c>
      <c r="J42" s="123">
        <f>T42*J44/T44</f>
        <v>23.305518169582772</v>
      </c>
      <c r="K42" s="124">
        <f>T42*K44/T44</f>
        <v>23.952893674293406</v>
      </c>
      <c r="L42" s="124">
        <f>T42*L44/T44</f>
        <v>0.64737550471063254</v>
      </c>
      <c r="M42" s="124">
        <f>T42*M44/T44</f>
        <v>12.947510094212651</v>
      </c>
      <c r="N42" s="124">
        <f>T42*N44/T44</f>
        <v>269.30820995962313</v>
      </c>
      <c r="O42" s="124">
        <f>T42*O44/T44</f>
        <v>3.8842530282637955</v>
      </c>
      <c r="P42" s="124">
        <f>T42*P44/T44</f>
        <v>11.005383580080753</v>
      </c>
      <c r="Q42" s="124">
        <f>T42*Q44/T44</f>
        <v>119.76446837146703</v>
      </c>
      <c r="R42" s="124">
        <f>T42*R44/T44</f>
        <v>3.8842530282637955</v>
      </c>
      <c r="S42" s="124">
        <f>T42*S44/T44</f>
        <v>12.300134589502019</v>
      </c>
      <c r="T42" s="90">
        <v>481</v>
      </c>
    </row>
    <row r="43" spans="9:20" x14ac:dyDescent="0.25">
      <c r="I43" s="89" t="s">
        <v>50</v>
      </c>
      <c r="J43" s="125">
        <f>T43*J44/T44</f>
        <v>12.694481830417228</v>
      </c>
      <c r="K43" s="126">
        <f>T43*K44/T44</f>
        <v>13.047106325706595</v>
      </c>
      <c r="L43" s="126">
        <f>T43*L44/T44</f>
        <v>0.35262449528936746</v>
      </c>
      <c r="M43" s="126">
        <f>T43*M44/T44</f>
        <v>7.0524899057873487</v>
      </c>
      <c r="N43" s="126">
        <f>T43*N44/T44</f>
        <v>146.69179004037684</v>
      </c>
      <c r="O43" s="126">
        <f>T43*O44/T44</f>
        <v>2.1157469717362045</v>
      </c>
      <c r="P43" s="126">
        <f>T43*P44/T44</f>
        <v>5.9946164199192467</v>
      </c>
      <c r="Q43" s="126">
        <f>T43*Q44/T44</f>
        <v>65.235531628532968</v>
      </c>
      <c r="R43" s="126">
        <f>T43*R44/T44</f>
        <v>2.1157469717362045</v>
      </c>
      <c r="S43" s="126">
        <f>T43*S44/T44</f>
        <v>6.6998654104979813</v>
      </c>
      <c r="T43" s="88">
        <v>262</v>
      </c>
    </row>
    <row r="44" spans="9:20" x14ac:dyDescent="0.25">
      <c r="I44" s="87" t="s">
        <v>403</v>
      </c>
      <c r="J44" s="87">
        <v>36</v>
      </c>
      <c r="K44" s="86">
        <v>37</v>
      </c>
      <c r="L44" s="86">
        <v>1</v>
      </c>
      <c r="M44" s="86">
        <v>20</v>
      </c>
      <c r="N44" s="86">
        <v>416</v>
      </c>
      <c r="O44" s="86">
        <v>6</v>
      </c>
      <c r="P44" s="86">
        <v>17</v>
      </c>
      <c r="Q44" s="86">
        <v>185</v>
      </c>
      <c r="R44" s="86">
        <v>6</v>
      </c>
      <c r="S44" s="86">
        <v>19</v>
      </c>
      <c r="T44" s="85">
        <v>743</v>
      </c>
    </row>
    <row r="47" spans="9:20" x14ac:dyDescent="0.25">
      <c r="I47" s="80">
        <f>_xlfn.CHISQ.TEST(J32:S33,J42:S43)</f>
        <v>1.0589411703770004E-16</v>
      </c>
    </row>
    <row r="49" spans="1:9" x14ac:dyDescent="0.25">
      <c r="I49" s="80" t="s">
        <v>411</v>
      </c>
    </row>
    <row r="51" spans="1:9" x14ac:dyDescent="0.25">
      <c r="I51" s="80" t="s">
        <v>410</v>
      </c>
    </row>
    <row r="53" spans="1:9" x14ac:dyDescent="0.25">
      <c r="A53" s="80" t="s">
        <v>462</v>
      </c>
      <c r="B53" s="93" t="s">
        <v>407</v>
      </c>
      <c r="C53" s="93" t="s">
        <v>406</v>
      </c>
      <c r="D53" s="95"/>
      <c r="E53" s="94"/>
    </row>
    <row r="54" spans="1:9" x14ac:dyDescent="0.25">
      <c r="B54" s="93" t="s">
        <v>29</v>
      </c>
      <c r="C54" s="92" t="s">
        <v>405</v>
      </c>
      <c r="D54" s="91" t="s">
        <v>404</v>
      </c>
      <c r="E54" s="90" t="s">
        <v>403</v>
      </c>
    </row>
    <row r="55" spans="1:9" x14ac:dyDescent="0.25">
      <c r="B55" s="92" t="s">
        <v>33</v>
      </c>
      <c r="C55" s="92">
        <v>60</v>
      </c>
      <c r="D55" s="91">
        <v>421</v>
      </c>
      <c r="E55" s="90">
        <v>481</v>
      </c>
    </row>
    <row r="56" spans="1:9" x14ac:dyDescent="0.25">
      <c r="B56" s="89" t="s">
        <v>50</v>
      </c>
      <c r="C56" s="89">
        <v>32</v>
      </c>
      <c r="D56" s="80">
        <v>230</v>
      </c>
      <c r="E56" s="88">
        <v>262</v>
      </c>
    </row>
    <row r="57" spans="1:9" x14ac:dyDescent="0.25">
      <c r="B57" s="87" t="s">
        <v>403</v>
      </c>
      <c r="C57" s="87">
        <v>92</v>
      </c>
      <c r="D57" s="86">
        <v>651</v>
      </c>
      <c r="E57" s="85">
        <v>743</v>
      </c>
    </row>
    <row r="61" spans="1:9" x14ac:dyDescent="0.25">
      <c r="B61" s="80" t="s">
        <v>409</v>
      </c>
    </row>
    <row r="62" spans="1:9" x14ac:dyDescent="0.25">
      <c r="B62" s="80" t="s">
        <v>408</v>
      </c>
    </row>
    <row r="65" spans="2:5" x14ac:dyDescent="0.25">
      <c r="B65" s="80" t="s">
        <v>407</v>
      </c>
      <c r="C65" s="80" t="s">
        <v>406</v>
      </c>
    </row>
    <row r="66" spans="2:5" x14ac:dyDescent="0.25">
      <c r="B66" s="92" t="s">
        <v>29</v>
      </c>
      <c r="C66" s="92" t="s">
        <v>405</v>
      </c>
      <c r="D66" s="91" t="s">
        <v>404</v>
      </c>
      <c r="E66" s="90" t="s">
        <v>403</v>
      </c>
    </row>
    <row r="67" spans="2:5" x14ac:dyDescent="0.25">
      <c r="B67" s="92" t="s">
        <v>33</v>
      </c>
      <c r="C67" s="123">
        <f>E67*C69/E69</f>
        <v>59.558546433378197</v>
      </c>
      <c r="D67" s="124">
        <f>E67*D69/E69</f>
        <v>421.44145356662182</v>
      </c>
      <c r="E67" s="90">
        <v>481</v>
      </c>
    </row>
    <row r="68" spans="2:5" x14ac:dyDescent="0.25">
      <c r="B68" s="89" t="s">
        <v>50</v>
      </c>
      <c r="C68" s="125">
        <f>E68*C69/E69</f>
        <v>32.441453566621803</v>
      </c>
      <c r="D68" s="126">
        <f>E68*D69/E69</f>
        <v>229.55854643337818</v>
      </c>
      <c r="E68" s="88">
        <v>262</v>
      </c>
    </row>
    <row r="69" spans="2:5" x14ac:dyDescent="0.25">
      <c r="B69" s="87" t="s">
        <v>403</v>
      </c>
      <c r="C69" s="87">
        <v>92</v>
      </c>
      <c r="D69" s="86">
        <v>651</v>
      </c>
      <c r="E69" s="85">
        <v>743</v>
      </c>
    </row>
    <row r="72" spans="2:5" x14ac:dyDescent="0.25">
      <c r="B72" s="80">
        <f>_xlfn.CHISQ.TEST(C55:D56,C67:D68)</f>
        <v>0.91803382163000757</v>
      </c>
    </row>
    <row r="74" spans="2:5" x14ac:dyDescent="0.25">
      <c r="B74" s="80" t="s">
        <v>402</v>
      </c>
    </row>
    <row r="76" spans="2:5" x14ac:dyDescent="0.25">
      <c r="B76" s="80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9152-9EDA-4622-8365-DF171BA1F2F2}">
  <dimension ref="B1:AD44"/>
  <sheetViews>
    <sheetView workbookViewId="0">
      <selection activeCell="W27" sqref="W27"/>
    </sheetView>
  </sheetViews>
  <sheetFormatPr defaultRowHeight="14.4" x14ac:dyDescent="0.3"/>
  <cols>
    <col min="10" max="10" width="17.6640625" bestFit="1" customWidth="1"/>
    <col min="11" max="11" width="12.109375" bestFit="1" customWidth="1"/>
    <col min="12" max="12" width="9.6640625" bestFit="1" customWidth="1"/>
    <col min="13" max="14" width="12.33203125" bestFit="1" customWidth="1"/>
    <col min="15" max="16" width="9.21875" bestFit="1" customWidth="1"/>
    <col min="19" max="19" width="24" bestFit="1" customWidth="1"/>
    <col min="24" max="24" width="24.77734375" bestFit="1" customWidth="1"/>
    <col min="25" max="25" width="10.33203125" customWidth="1"/>
    <col min="26" max="26" width="10.44140625" bestFit="1" customWidth="1"/>
    <col min="27" max="27" width="12" bestFit="1" customWidth="1"/>
  </cols>
  <sheetData>
    <row r="1" spans="2:30" x14ac:dyDescent="0.3">
      <c r="Y1" s="77" t="s">
        <v>369</v>
      </c>
      <c r="Z1" s="77" t="s">
        <v>367</v>
      </c>
      <c r="AA1" s="77" t="s">
        <v>368</v>
      </c>
    </row>
    <row r="2" spans="2:30" x14ac:dyDescent="0.3">
      <c r="B2" s="34" t="s">
        <v>18</v>
      </c>
      <c r="C2" s="35"/>
      <c r="D2" s="35"/>
      <c r="E2" s="35"/>
      <c r="F2" s="35"/>
      <c r="G2" s="36"/>
      <c r="J2" s="39" t="s">
        <v>47</v>
      </c>
      <c r="K2" s="39">
        <v>1</v>
      </c>
      <c r="M2" t="s">
        <v>299</v>
      </c>
      <c r="N2">
        <f>COUNT(B$4:B$39)</f>
        <v>36</v>
      </c>
      <c r="P2" t="s">
        <v>305</v>
      </c>
      <c r="Q2" s="40">
        <f>AVERAGE(B4:B39)</f>
        <v>23.847222222222214</v>
      </c>
      <c r="S2" t="s">
        <v>311</v>
      </c>
      <c r="T2">
        <f>SUM(N2:N7)</f>
        <v>183</v>
      </c>
      <c r="Y2" s="75" t="s">
        <v>361</v>
      </c>
      <c r="Z2" s="39">
        <v>36</v>
      </c>
      <c r="AA2" s="76">
        <v>23.847222222222214</v>
      </c>
    </row>
    <row r="3" spans="2:30" x14ac:dyDescent="0.3">
      <c r="B3" s="37" t="s">
        <v>47</v>
      </c>
      <c r="C3" s="37" t="s">
        <v>58</v>
      </c>
      <c r="D3" s="38" t="s">
        <v>70</v>
      </c>
      <c r="E3" s="37" t="s">
        <v>37</v>
      </c>
      <c r="F3" s="37" t="s">
        <v>34</v>
      </c>
      <c r="G3" s="38" t="s">
        <v>104</v>
      </c>
      <c r="J3" s="39" t="s">
        <v>58</v>
      </c>
      <c r="K3" s="39">
        <v>2</v>
      </c>
      <c r="M3" t="s">
        <v>300</v>
      </c>
      <c r="N3">
        <f>COUNT(C$4:C$39)</f>
        <v>36</v>
      </c>
      <c r="P3" t="s">
        <v>306</v>
      </c>
      <c r="Q3" s="40">
        <f>AVERAGE(C4:C39)</f>
        <v>12.044444444444441</v>
      </c>
      <c r="S3" t="s">
        <v>312</v>
      </c>
      <c r="T3">
        <f>COUNT(B4:G4)</f>
        <v>6</v>
      </c>
      <c r="Y3" s="75" t="s">
        <v>362</v>
      </c>
      <c r="Z3" s="39">
        <v>36</v>
      </c>
      <c r="AA3" s="76">
        <v>12.044444444444441</v>
      </c>
    </row>
    <row r="4" spans="2:30" x14ac:dyDescent="0.3">
      <c r="B4" s="32">
        <v>25.9</v>
      </c>
      <c r="C4" s="32">
        <v>16.899999999999999</v>
      </c>
      <c r="D4" s="33">
        <v>10.8</v>
      </c>
      <c r="E4" s="32">
        <v>13.5</v>
      </c>
      <c r="F4" s="32">
        <v>24.9</v>
      </c>
      <c r="G4" s="33">
        <v>15.4</v>
      </c>
      <c r="J4" s="39" t="s">
        <v>70</v>
      </c>
      <c r="K4" s="39">
        <v>3</v>
      </c>
      <c r="M4" t="s">
        <v>301</v>
      </c>
      <c r="N4">
        <f>COUNT(D$4:D$39)</f>
        <v>20</v>
      </c>
      <c r="P4" t="s">
        <v>307</v>
      </c>
      <c r="Q4" s="40">
        <f>AVERAGE(D4:D23)</f>
        <v>16.8</v>
      </c>
      <c r="S4" t="s">
        <v>314</v>
      </c>
      <c r="T4">
        <f>0.05/2</f>
        <v>2.5000000000000001E-2</v>
      </c>
      <c r="Y4" s="75" t="s">
        <v>363</v>
      </c>
      <c r="Z4" s="39">
        <v>20</v>
      </c>
      <c r="AA4" s="76">
        <v>16.8</v>
      </c>
    </row>
    <row r="5" spans="2:30" x14ac:dyDescent="0.3">
      <c r="B5" s="32">
        <v>17.899999999999999</v>
      </c>
      <c r="C5" s="32">
        <v>12.9</v>
      </c>
      <c r="D5" s="33">
        <v>16.899999999999999</v>
      </c>
      <c r="E5" s="32">
        <v>5.9</v>
      </c>
      <c r="F5" s="32">
        <v>20.8</v>
      </c>
      <c r="G5" s="33">
        <v>14.9</v>
      </c>
      <c r="J5" s="39" t="s">
        <v>37</v>
      </c>
      <c r="K5" s="39">
        <v>4</v>
      </c>
      <c r="M5" t="s">
        <v>302</v>
      </c>
      <c r="N5">
        <f>COUNT(E$4:E$39)</f>
        <v>36</v>
      </c>
      <c r="P5" t="s">
        <v>308</v>
      </c>
      <c r="Q5" s="40">
        <f>AVERAGE(E4:E39)</f>
        <v>20.04166666666665</v>
      </c>
      <c r="S5" t="s">
        <v>313</v>
      </c>
      <c r="T5">
        <f>_xlfn.T.INV(T4,(T2-T3))</f>
        <v>-1.9734572015938039</v>
      </c>
      <c r="U5">
        <f>_xlfn.T.INV(T4,27)</f>
        <v>-2.0518305164802859</v>
      </c>
      <c r="Y5" s="75" t="s">
        <v>364</v>
      </c>
      <c r="Z5" s="39">
        <v>36</v>
      </c>
      <c r="AA5" s="76">
        <v>20.04166666666665</v>
      </c>
    </row>
    <row r="6" spans="2:30" x14ac:dyDescent="0.3">
      <c r="B6" s="32">
        <v>4.5</v>
      </c>
      <c r="C6" s="32">
        <v>14.8</v>
      </c>
      <c r="D6" s="33">
        <v>12.4</v>
      </c>
      <c r="E6" s="32">
        <v>13.9</v>
      </c>
      <c r="F6" s="32">
        <v>21.8</v>
      </c>
      <c r="G6" s="33">
        <v>14.9</v>
      </c>
      <c r="J6" s="39" t="s">
        <v>34</v>
      </c>
      <c r="K6" s="39">
        <v>5</v>
      </c>
      <c r="M6" t="s">
        <v>303</v>
      </c>
      <c r="N6">
        <f>COUNT(F$4:F$39)</f>
        <v>36</v>
      </c>
      <c r="P6" t="s">
        <v>309</v>
      </c>
      <c r="Q6" s="40">
        <f>AVERAGE(F4:F39)</f>
        <v>18.197222222222212</v>
      </c>
      <c r="S6" t="s">
        <v>349</v>
      </c>
      <c r="T6">
        <v>4.03</v>
      </c>
      <c r="Y6" s="75" t="s">
        <v>365</v>
      </c>
      <c r="Z6" s="39">
        <v>36</v>
      </c>
      <c r="AA6" s="76">
        <v>18.197222222222212</v>
      </c>
    </row>
    <row r="7" spans="2:30" x14ac:dyDescent="0.3">
      <c r="B7" s="32">
        <v>31.9</v>
      </c>
      <c r="C7" s="32">
        <v>14.8</v>
      </c>
      <c r="D7" s="33">
        <v>13.9</v>
      </c>
      <c r="E7" s="32">
        <v>21.8</v>
      </c>
      <c r="F7" s="32">
        <v>28.9</v>
      </c>
      <c r="G7" s="33">
        <v>17.899999999999999</v>
      </c>
      <c r="J7" s="39" t="s">
        <v>104</v>
      </c>
      <c r="K7" s="39">
        <v>6</v>
      </c>
      <c r="M7" t="s">
        <v>304</v>
      </c>
      <c r="N7">
        <f>COUNT(G$4:G$39)</f>
        <v>19</v>
      </c>
      <c r="P7" t="s">
        <v>310</v>
      </c>
      <c r="Q7" s="40">
        <f>AVERAGE(G4:G22)</f>
        <v>19.942105263157888</v>
      </c>
      <c r="Y7" s="75" t="s">
        <v>366</v>
      </c>
      <c r="Z7" s="39">
        <v>19</v>
      </c>
      <c r="AA7" s="76">
        <v>19.942105263157888</v>
      </c>
    </row>
    <row r="8" spans="2:30" x14ac:dyDescent="0.3">
      <c r="B8" s="32">
        <v>22.4</v>
      </c>
      <c r="C8" s="32">
        <v>14.8</v>
      </c>
      <c r="D8" s="33">
        <v>18.899999999999999</v>
      </c>
      <c r="E8" s="32">
        <v>21.8</v>
      </c>
      <c r="F8" s="32">
        <v>25.4</v>
      </c>
      <c r="G8" s="33">
        <v>11.5</v>
      </c>
    </row>
    <row r="9" spans="2:30" x14ac:dyDescent="0.3">
      <c r="B9" s="32">
        <v>11.6</v>
      </c>
      <c r="C9" s="32">
        <v>14.4</v>
      </c>
      <c r="D9" s="33">
        <v>12.9</v>
      </c>
      <c r="E9" s="32">
        <v>25.9</v>
      </c>
      <c r="F9" s="32">
        <v>37.9</v>
      </c>
      <c r="G9" s="33">
        <v>13.9</v>
      </c>
      <c r="J9" t="s">
        <v>315</v>
      </c>
      <c r="S9" t="s">
        <v>329</v>
      </c>
    </row>
    <row r="10" spans="2:30" x14ac:dyDescent="0.3">
      <c r="B10" s="32">
        <v>9.9</v>
      </c>
      <c r="C10" s="32">
        <v>18.899999999999999</v>
      </c>
      <c r="D10" s="33">
        <v>20.9</v>
      </c>
      <c r="E10" s="32">
        <v>23.8</v>
      </c>
      <c r="F10" s="32">
        <v>16.5</v>
      </c>
      <c r="G10" s="33">
        <v>69.8</v>
      </c>
      <c r="S10" s="39" t="s">
        <v>330</v>
      </c>
      <c r="T10" s="51" t="s">
        <v>331</v>
      </c>
      <c r="U10" s="51"/>
      <c r="Y10" s="68" t="s">
        <v>329</v>
      </c>
      <c r="Z10" s="69"/>
      <c r="AA10" s="70"/>
      <c r="AB10" s="71" t="s">
        <v>335</v>
      </c>
      <c r="AC10" s="72"/>
      <c r="AD10" s="73"/>
    </row>
    <row r="11" spans="2:30" ht="15" thickBot="1" x14ac:dyDescent="0.35">
      <c r="B11" s="32">
        <v>9.3000000000000007</v>
      </c>
      <c r="C11" s="32">
        <v>11.9</v>
      </c>
      <c r="D11" s="33">
        <v>13.9</v>
      </c>
      <c r="E11" s="32">
        <v>22.4</v>
      </c>
      <c r="F11" s="32">
        <v>17.5</v>
      </c>
      <c r="G11" s="33">
        <v>67.900000000000006</v>
      </c>
      <c r="J11" t="s">
        <v>316</v>
      </c>
      <c r="S11" s="47" t="s">
        <v>332</v>
      </c>
      <c r="T11" s="52">
        <f>($Q$2-$Q$3)+$T$5*SQRT($M$24*(1/N2+1/N3))</f>
        <v>6.8961331240443542</v>
      </c>
      <c r="U11" s="52">
        <f>($Q$2-$Q$3)-$T$5*SQRT($M$24*(1/N2+1/N3))</f>
        <v>16.709422431511193</v>
      </c>
      <c r="V11" t="s">
        <v>348</v>
      </c>
      <c r="X11" s="74" t="s">
        <v>359</v>
      </c>
      <c r="Y11" s="74" t="s">
        <v>331</v>
      </c>
      <c r="Z11" s="74"/>
      <c r="AA11" s="74" t="s">
        <v>360</v>
      </c>
      <c r="AB11" s="74" t="s">
        <v>331</v>
      </c>
      <c r="AC11" s="74"/>
      <c r="AD11" s="74" t="s">
        <v>360</v>
      </c>
    </row>
    <row r="12" spans="2:30" x14ac:dyDescent="0.3">
      <c r="B12" s="32">
        <v>28.9</v>
      </c>
      <c r="C12" s="32">
        <v>4.9000000000000004</v>
      </c>
      <c r="D12" s="33">
        <v>22.9</v>
      </c>
      <c r="E12" s="32">
        <v>28.9</v>
      </c>
      <c r="F12" s="32">
        <v>18.899999999999999</v>
      </c>
      <c r="G12" s="33">
        <v>24.9</v>
      </c>
      <c r="J12" s="7" t="s">
        <v>317</v>
      </c>
      <c r="K12" s="7" t="s">
        <v>318</v>
      </c>
      <c r="L12" s="7" t="s">
        <v>319</v>
      </c>
      <c r="M12" s="7" t="s">
        <v>36</v>
      </c>
      <c r="N12" s="7" t="s">
        <v>5</v>
      </c>
      <c r="S12" s="47" t="s">
        <v>333</v>
      </c>
      <c r="T12" s="52">
        <f>($Q$2-$Q$4)+$T$5*SQRT($M$24*(1/N2+1/N4))</f>
        <v>1.2416019744609939</v>
      </c>
      <c r="U12" s="52">
        <f>($Q$2-$Q$4)-$T$5*SQRT($M$24*(1/N2+1/N4))</f>
        <v>12.852842469983432</v>
      </c>
      <c r="V12" t="s">
        <v>348</v>
      </c>
      <c r="X12" s="39" t="s">
        <v>332</v>
      </c>
      <c r="Y12" s="52">
        <v>6.8961331240443542</v>
      </c>
      <c r="Z12" s="52">
        <v>16.709422431511193</v>
      </c>
      <c r="AA12" s="39" t="s">
        <v>348</v>
      </c>
      <c r="AB12" s="52">
        <v>4.7176621390681905</v>
      </c>
      <c r="AC12" s="52">
        <v>18.887893416487358</v>
      </c>
      <c r="AD12" s="39" t="s">
        <v>348</v>
      </c>
    </row>
    <row r="13" spans="2:30" x14ac:dyDescent="0.3">
      <c r="B13" s="32">
        <v>14.8</v>
      </c>
      <c r="C13" s="32">
        <v>10.8</v>
      </c>
      <c r="D13" s="33">
        <v>15.9</v>
      </c>
      <c r="E13" s="32">
        <v>47.9</v>
      </c>
      <c r="F13" s="32">
        <v>39.9</v>
      </c>
      <c r="G13" s="33">
        <v>8</v>
      </c>
      <c r="J13" t="s">
        <v>47</v>
      </c>
      <c r="K13">
        <v>36</v>
      </c>
      <c r="L13">
        <v>858.49999999999977</v>
      </c>
      <c r="M13" s="41">
        <v>23.847222222222214</v>
      </c>
      <c r="N13" s="41">
        <v>229.49913492063507</v>
      </c>
      <c r="S13" s="47" t="s">
        <v>336</v>
      </c>
      <c r="T13" s="52">
        <f>($Q$2-$Q$5)+$T$5*SQRT($M$24*(1/N2+1/N5))</f>
        <v>-1.1010890981778552</v>
      </c>
      <c r="U13" s="52">
        <f>($Q$2-$Q$5)-$T$5*SQRT($M$24*(1/N2+1/N5))</f>
        <v>8.7122002092889836</v>
      </c>
      <c r="X13" s="39" t="s">
        <v>333</v>
      </c>
      <c r="Y13" s="52">
        <v>1.2416019744609939</v>
      </c>
      <c r="Z13" s="52">
        <v>12.852842469983432</v>
      </c>
      <c r="AA13" s="39" t="s">
        <v>348</v>
      </c>
      <c r="AB13" s="52">
        <v>-1.3359996559963232</v>
      </c>
      <c r="AC13" s="52">
        <v>15.43044410044075</v>
      </c>
      <c r="AD13" s="39"/>
    </row>
    <row r="14" spans="2:30" x14ac:dyDescent="0.3">
      <c r="B14" s="32">
        <v>12.9</v>
      </c>
      <c r="C14" s="32">
        <v>13.6</v>
      </c>
      <c r="D14" s="33">
        <v>12.9</v>
      </c>
      <c r="E14" s="32">
        <v>23.9</v>
      </c>
      <c r="F14" s="32">
        <v>24.9</v>
      </c>
      <c r="G14" s="33">
        <v>6.8</v>
      </c>
      <c r="J14" t="s">
        <v>58</v>
      </c>
      <c r="K14">
        <v>36</v>
      </c>
      <c r="L14">
        <v>433.59999999999985</v>
      </c>
      <c r="M14" s="41">
        <v>12.044444444444441</v>
      </c>
      <c r="N14" s="41">
        <v>17.428825396825516</v>
      </c>
      <c r="S14" s="47" t="s">
        <v>337</v>
      </c>
      <c r="T14" s="52">
        <f>($Q$2-$Q$6)+$T$5*SQRT($M$24*(1/N2+1/N6))</f>
        <v>0.74335534626658273</v>
      </c>
      <c r="U14" s="52">
        <f>($Q$2-$Q$6)-$T$5*SQRT($M$24*(1/N2+1/N6))</f>
        <v>10.556644653733422</v>
      </c>
      <c r="V14" t="s">
        <v>348</v>
      </c>
      <c r="X14" s="39" t="s">
        <v>336</v>
      </c>
      <c r="Y14" s="52">
        <v>-1.1010890981778552</v>
      </c>
      <c r="Z14" s="52">
        <v>8.7122002092889836</v>
      </c>
      <c r="AA14" s="39"/>
      <c r="AB14" s="52">
        <v>-3.2795600831540188</v>
      </c>
      <c r="AC14" s="52">
        <v>10.890671194265147</v>
      </c>
      <c r="AD14" s="39"/>
    </row>
    <row r="15" spans="2:30" x14ac:dyDescent="0.3">
      <c r="B15" s="32">
        <v>15.9</v>
      </c>
      <c r="C15" s="32">
        <v>13.9</v>
      </c>
      <c r="D15" s="33">
        <v>13.9</v>
      </c>
      <c r="E15" s="32">
        <v>12.3</v>
      </c>
      <c r="F15" s="32">
        <v>24.9</v>
      </c>
      <c r="G15" s="33">
        <v>16.7</v>
      </c>
      <c r="J15" t="s">
        <v>70</v>
      </c>
      <c r="K15">
        <v>20</v>
      </c>
      <c r="L15">
        <v>336</v>
      </c>
      <c r="M15" s="41">
        <v>16.8</v>
      </c>
      <c r="N15" s="41">
        <v>44.101052631578902</v>
      </c>
      <c r="S15" s="47" t="s">
        <v>338</v>
      </c>
      <c r="T15" s="52">
        <f>($Q$2-$Q$7)+$T$5*SQRT($M$24*(1/N2+1/N7))</f>
        <v>-1.9979016636641092</v>
      </c>
      <c r="U15" s="52">
        <f>($Q$2-$Q$7)-$T$5*SQRT($M$24*(1/N2+1/N7))</f>
        <v>9.8081355817927616</v>
      </c>
      <c r="X15" s="39" t="s">
        <v>337</v>
      </c>
      <c r="Y15" s="52">
        <v>0.74335534626658273</v>
      </c>
      <c r="Z15" s="52">
        <v>10.556644653733422</v>
      </c>
      <c r="AA15" s="39" t="s">
        <v>348</v>
      </c>
      <c r="AB15" s="52">
        <v>-1.4351156387095809</v>
      </c>
      <c r="AC15" s="52">
        <v>12.735115638709585</v>
      </c>
      <c r="AD15" s="39"/>
    </row>
    <row r="16" spans="2:30" x14ac:dyDescent="0.3">
      <c r="B16" s="32">
        <v>9.8000000000000007</v>
      </c>
      <c r="C16" s="32">
        <v>5.8</v>
      </c>
      <c r="D16" s="33">
        <v>25.9</v>
      </c>
      <c r="E16" s="32">
        <v>14.4</v>
      </c>
      <c r="F16" s="32">
        <v>13.9</v>
      </c>
      <c r="G16" s="33">
        <v>15.4</v>
      </c>
      <c r="J16" t="s">
        <v>37</v>
      </c>
      <c r="K16">
        <v>36</v>
      </c>
      <c r="L16">
        <v>721.49999999999943</v>
      </c>
      <c r="M16" s="41">
        <v>20.04166666666665</v>
      </c>
      <c r="N16" s="41">
        <v>83.919642857143273</v>
      </c>
      <c r="S16" s="47" t="s">
        <v>334</v>
      </c>
      <c r="T16" s="52">
        <f>($Q$3-$Q$4)+$T$5*SQRT($M$24*(1/N3+1/N4))</f>
        <v>-10.561175803316779</v>
      </c>
      <c r="U16" s="52">
        <f>($Q$3-$Q$4)-$T$5*SQRT($M$24*(1/N3+1/N4))</f>
        <v>1.0500646922056598</v>
      </c>
      <c r="X16" s="39" t="s">
        <v>338</v>
      </c>
      <c r="Y16" s="52">
        <v>-1.9979016636641092</v>
      </c>
      <c r="Z16" s="52">
        <v>9.8081355817927616</v>
      </c>
      <c r="AA16" s="39"/>
      <c r="AB16" s="52">
        <v>-4.6187465996435542</v>
      </c>
      <c r="AC16" s="52">
        <v>12.428980517772207</v>
      </c>
      <c r="AD16" s="39"/>
    </row>
    <row r="17" spans="2:30" x14ac:dyDescent="0.3">
      <c r="B17" s="32">
        <v>8.5</v>
      </c>
      <c r="C17" s="32">
        <v>11.9</v>
      </c>
      <c r="D17" s="33">
        <v>21.9</v>
      </c>
      <c r="E17" s="32">
        <v>12.4</v>
      </c>
      <c r="F17" s="32">
        <v>13.4</v>
      </c>
      <c r="G17" s="33">
        <v>12.4</v>
      </c>
      <c r="J17" t="s">
        <v>34</v>
      </c>
      <c r="K17">
        <v>36</v>
      </c>
      <c r="L17">
        <v>655.09999999999968</v>
      </c>
      <c r="M17" s="41">
        <v>18.197222222222212</v>
      </c>
      <c r="N17" s="41">
        <v>46.366563492063769</v>
      </c>
      <c r="S17" s="47" t="s">
        <v>339</v>
      </c>
      <c r="T17" s="52">
        <f>($Q$3-$Q$5)+$T$5*SQRT($M$24*(1/N3+1/N5))</f>
        <v>-12.903866875955629</v>
      </c>
      <c r="U17" s="52">
        <f>($Q$3-$Q$5)-$T$5*SQRT($M$24*(1/N3+1/N5))</f>
        <v>-3.09057756848879</v>
      </c>
      <c r="V17" t="s">
        <v>348</v>
      </c>
      <c r="X17" s="39" t="s">
        <v>334</v>
      </c>
      <c r="Y17" s="52">
        <v>-10.561175803316779</v>
      </c>
      <c r="Z17" s="52">
        <v>1.0500646922056598</v>
      </c>
      <c r="AA17" s="39"/>
      <c r="AB17" s="52">
        <v>-13.138777433774097</v>
      </c>
      <c r="AC17" s="52">
        <v>3.6276663226629768</v>
      </c>
      <c r="AD17" s="39"/>
    </row>
    <row r="18" spans="2:30" ht="15" thickBot="1" x14ac:dyDescent="0.35">
      <c r="B18" s="32">
        <v>14.5</v>
      </c>
      <c r="C18" s="32">
        <v>7.9</v>
      </c>
      <c r="D18" s="33">
        <v>5.4</v>
      </c>
      <c r="E18" s="32">
        <v>8.9</v>
      </c>
      <c r="F18" s="32">
        <v>13.9</v>
      </c>
      <c r="G18" s="33">
        <v>16.899999999999999</v>
      </c>
      <c r="J18" s="6" t="s">
        <v>104</v>
      </c>
      <c r="K18" s="6">
        <v>19</v>
      </c>
      <c r="L18" s="6">
        <v>378.89999999999986</v>
      </c>
      <c r="M18" s="42">
        <v>19.942105263157888</v>
      </c>
      <c r="N18" s="42">
        <v>314.15257309941546</v>
      </c>
      <c r="S18" s="47" t="s">
        <v>340</v>
      </c>
      <c r="T18" s="52">
        <f>($Q$3-$Q$6)+$T$5*SQRT($M$24*(1/N3+1/N6))</f>
        <v>-11.059422431511191</v>
      </c>
      <c r="U18" s="52">
        <f>($Q$3-$Q$6)-$T$5*SQRT($M$24*(1/N3+1/N6))</f>
        <v>-1.2461331240443521</v>
      </c>
      <c r="V18" t="s">
        <v>348</v>
      </c>
      <c r="X18" s="39" t="s">
        <v>339</v>
      </c>
      <c r="Y18" s="52">
        <v>-12.903866875955629</v>
      </c>
      <c r="Z18" s="52">
        <v>-3.09057756848879</v>
      </c>
      <c r="AA18" s="39" t="s">
        <v>348</v>
      </c>
      <c r="AB18" s="52">
        <v>-15.082337860931792</v>
      </c>
      <c r="AC18" s="52">
        <v>-0.9121065835126263</v>
      </c>
      <c r="AD18" s="39" t="s">
        <v>348</v>
      </c>
    </row>
    <row r="19" spans="2:30" x14ac:dyDescent="0.3">
      <c r="B19" s="32">
        <v>23.4</v>
      </c>
      <c r="C19" s="32">
        <v>11.9</v>
      </c>
      <c r="D19" s="33">
        <v>17.899999999999999</v>
      </c>
      <c r="E19" s="32">
        <v>9.9</v>
      </c>
      <c r="F19" s="32">
        <v>11.9</v>
      </c>
      <c r="G19" s="33">
        <v>10.9</v>
      </c>
      <c r="S19" s="47" t="s">
        <v>341</v>
      </c>
      <c r="T19" s="52">
        <f>($Q$3-$Q$7)+$T$5*SQRT($M$24*(1/N3+1/N7))</f>
        <v>-13.800679441441883</v>
      </c>
      <c r="U19" s="52">
        <f>($Q$3-$Q$7)-$T$5*SQRT($M$24*(1/N3+1/N7))</f>
        <v>-1.994642195985012</v>
      </c>
      <c r="V19" t="s">
        <v>348</v>
      </c>
      <c r="X19" s="39" t="s">
        <v>340</v>
      </c>
      <c r="Y19" s="52">
        <v>-11.059422431511191</v>
      </c>
      <c r="Z19" s="52">
        <v>-1.2461331240443521</v>
      </c>
      <c r="AA19" s="39" t="s">
        <v>348</v>
      </c>
      <c r="AB19" s="54">
        <v>-13.237893416487355</v>
      </c>
      <c r="AC19" s="54">
        <v>0.93233786093181159</v>
      </c>
      <c r="AD19" s="39"/>
    </row>
    <row r="20" spans="2:30" x14ac:dyDescent="0.3">
      <c r="B20" s="32">
        <v>27.9</v>
      </c>
      <c r="C20" s="32">
        <v>9</v>
      </c>
      <c r="D20" s="33">
        <v>16.5</v>
      </c>
      <c r="E20" s="32">
        <v>14.9</v>
      </c>
      <c r="F20" s="32">
        <v>13.5</v>
      </c>
      <c r="G20" s="33">
        <v>18.899999999999999</v>
      </c>
      <c r="S20" s="47" t="s">
        <v>342</v>
      </c>
      <c r="T20" s="52">
        <f>($Q$4-$Q$5)+$T$5*SQRT($M$24*(1/N4+1/N5))</f>
        <v>-9.0472869144278683</v>
      </c>
      <c r="U20" s="52">
        <f>($Q$4-$Q$5)-$T$5*SQRT($M$24*(1/N4+1/N5))</f>
        <v>2.5639535810945704</v>
      </c>
      <c r="X20" s="39" t="s">
        <v>341</v>
      </c>
      <c r="Y20" s="52">
        <v>-13.800679441441883</v>
      </c>
      <c r="Z20" s="52">
        <v>-1.994642195985012</v>
      </c>
      <c r="AA20" s="39" t="s">
        <v>348</v>
      </c>
      <c r="AB20" s="52">
        <v>-16.421524377421328</v>
      </c>
      <c r="AC20" s="52">
        <v>0.62620273999443299</v>
      </c>
      <c r="AD20" s="39"/>
    </row>
    <row r="21" spans="2:30" ht="15" thickBot="1" x14ac:dyDescent="0.35">
      <c r="B21" s="32">
        <v>30.5</v>
      </c>
      <c r="C21" s="32">
        <v>14.9</v>
      </c>
      <c r="D21" s="33">
        <v>8.9</v>
      </c>
      <c r="E21" s="32">
        <v>14.9</v>
      </c>
      <c r="F21" s="32">
        <v>16.899999999999999</v>
      </c>
      <c r="G21" s="33">
        <v>11.9</v>
      </c>
      <c r="J21" t="s">
        <v>320</v>
      </c>
      <c r="S21" s="47" t="s">
        <v>343</v>
      </c>
      <c r="T21" s="52">
        <f>($Q$4-$Q$6)+$T$5*SQRT($M$24*(1/N4+1/N6))</f>
        <v>-7.2028424699834313</v>
      </c>
      <c r="U21" s="52">
        <f>($Q$4-$Q$6)-$T$5*SQRT($M$24*(1/N4+1/N6))</f>
        <v>4.4083980255390083</v>
      </c>
      <c r="X21" s="39" t="s">
        <v>342</v>
      </c>
      <c r="Y21" s="52">
        <v>-9.0472869144278683</v>
      </c>
      <c r="Z21" s="52">
        <v>2.5639535810945704</v>
      </c>
      <c r="AA21" s="39"/>
      <c r="AB21" s="52">
        <v>-11.624888544885186</v>
      </c>
      <c r="AC21" s="52">
        <v>5.1415552115518874</v>
      </c>
      <c r="AD21" s="39"/>
    </row>
    <row r="22" spans="2:30" x14ac:dyDescent="0.3">
      <c r="B22" s="32">
        <v>38.5</v>
      </c>
      <c r="C22" s="32">
        <v>12.9</v>
      </c>
      <c r="D22" s="33">
        <v>35.9</v>
      </c>
      <c r="E22" s="32">
        <v>25.9</v>
      </c>
      <c r="F22" s="32">
        <v>10.8</v>
      </c>
      <c r="G22" s="33">
        <v>9.9</v>
      </c>
      <c r="J22" s="7" t="s">
        <v>321</v>
      </c>
      <c r="K22" s="7" t="s">
        <v>322</v>
      </c>
      <c r="L22" s="7" t="s">
        <v>7</v>
      </c>
      <c r="M22" s="7" t="s">
        <v>323</v>
      </c>
      <c r="N22" s="7" t="s">
        <v>8</v>
      </c>
      <c r="O22" s="7" t="s">
        <v>324</v>
      </c>
      <c r="P22" s="7" t="s">
        <v>325</v>
      </c>
      <c r="S22" s="47" t="s">
        <v>344</v>
      </c>
      <c r="T22" s="52">
        <f>($Q$4-$Q$7)+$T$5*SQRT($M$24*(1/N4+1/N7))</f>
        <v>-9.8111152019331342</v>
      </c>
      <c r="U22" s="52">
        <f>($Q$4-$Q$7)-$T$5*SQRT($M$24*(1/N4+1/N7))</f>
        <v>3.5269046756173585</v>
      </c>
      <c r="X22" s="39" t="s">
        <v>343</v>
      </c>
      <c r="Y22" s="52">
        <v>-7.2028424699834313</v>
      </c>
      <c r="Z22" s="52">
        <v>4.4083980255390083</v>
      </c>
      <c r="AA22" s="39"/>
      <c r="AB22" s="52">
        <v>-9.7804441004407483</v>
      </c>
      <c r="AC22" s="52">
        <v>6.9859996559963253</v>
      </c>
      <c r="AD22" s="39"/>
    </row>
    <row r="23" spans="2:30" x14ac:dyDescent="0.3">
      <c r="B23" s="32">
        <v>49.9</v>
      </c>
      <c r="C23" s="32">
        <v>4.9000000000000004</v>
      </c>
      <c r="D23" s="33">
        <v>17.399999999999999</v>
      </c>
      <c r="E23" s="32">
        <v>7.9</v>
      </c>
      <c r="F23" s="32">
        <v>15.6</v>
      </c>
      <c r="J23" t="s">
        <v>326</v>
      </c>
      <c r="K23" s="43">
        <v>2715.7681241012324</v>
      </c>
      <c r="L23" s="64">
        <v>5</v>
      </c>
      <c r="M23" s="43">
        <v>543.15362482024648</v>
      </c>
      <c r="N23" s="62">
        <v>4.8813099818762078</v>
      </c>
      <c r="O23" s="63">
        <v>3.2946781700619182E-4</v>
      </c>
      <c r="P23" s="62">
        <v>2.2651706567568715</v>
      </c>
      <c r="S23" s="47" t="s">
        <v>345</v>
      </c>
      <c r="T23" s="52">
        <f>($Q$5-$Q$6)+$T$5*SQRT($M$24*(1/N5+1/N6))</f>
        <v>-3.0622002092889815</v>
      </c>
      <c r="U23" s="52">
        <f>($Q$5-$Q$6)-$T$5*SQRT($M$24*(1/N5+1/N6))</f>
        <v>6.7510890981778573</v>
      </c>
      <c r="X23" s="39" t="s">
        <v>344</v>
      </c>
      <c r="Y23" s="52">
        <v>-9.8111152019331342</v>
      </c>
      <c r="Z23" s="52">
        <v>3.5269046756173585</v>
      </c>
      <c r="AA23" s="39"/>
      <c r="AB23" s="52">
        <v>-12.772047911638355</v>
      </c>
      <c r="AC23" s="52">
        <v>6.4878373853225799</v>
      </c>
      <c r="AD23" s="39"/>
    </row>
    <row r="24" spans="2:30" x14ac:dyDescent="0.3">
      <c r="B24" s="32">
        <v>65.900000000000006</v>
      </c>
      <c r="C24" s="32">
        <v>6</v>
      </c>
      <c r="E24" s="32">
        <v>13.9</v>
      </c>
      <c r="F24" s="32">
        <v>13.9</v>
      </c>
      <c r="J24" t="s">
        <v>327</v>
      </c>
      <c r="K24" s="43">
        <v>19695.162149122807</v>
      </c>
      <c r="L24" s="64">
        <v>177</v>
      </c>
      <c r="M24" s="43">
        <v>111.27210253741698</v>
      </c>
      <c r="N24" s="43"/>
      <c r="O24" s="43"/>
      <c r="P24" s="43"/>
      <c r="S24" s="47" t="s">
        <v>346</v>
      </c>
      <c r="T24" s="52">
        <f>($Q$5-$Q$7)+$T$5*SQRT($M$24*(1/N5+1/N7))</f>
        <v>-5.8034572192196734</v>
      </c>
      <c r="U24" s="52">
        <f>($Q$5-$Q$7)-$T$5*SQRT($M$24*(1/N5+1/N7))</f>
        <v>6.0025800262371973</v>
      </c>
      <c r="X24" s="39" t="s">
        <v>345</v>
      </c>
      <c r="Y24" s="52">
        <v>-3.0622002092889815</v>
      </c>
      <c r="Z24" s="52">
        <v>6.7510890981778573</v>
      </c>
      <c r="AA24" s="39"/>
      <c r="AB24" s="54">
        <v>-5.2406711942651452</v>
      </c>
      <c r="AC24" s="54">
        <v>8.9295600831540209</v>
      </c>
      <c r="AD24" s="39"/>
    </row>
    <row r="25" spans="2:30" x14ac:dyDescent="0.3">
      <c r="B25" s="32">
        <v>55.9</v>
      </c>
      <c r="C25" s="32">
        <v>4.5</v>
      </c>
      <c r="E25" s="32">
        <v>23.9</v>
      </c>
      <c r="F25" s="32">
        <v>16.5</v>
      </c>
      <c r="K25" s="43"/>
      <c r="L25" s="64"/>
      <c r="M25" s="43"/>
      <c r="N25" s="43"/>
      <c r="O25" s="43"/>
      <c r="P25" s="43"/>
      <c r="S25" s="47" t="s">
        <v>347</v>
      </c>
      <c r="T25" s="52">
        <f>($Q$6-$Q$7)+$T$5*SQRT($M$24*(1/N6+1/N7))</f>
        <v>-7.6479016636641113</v>
      </c>
      <c r="U25" s="52">
        <f>($Q$6-$Q$7)-$T$5*SQRT($M$24*(1/N6+1/N7))</f>
        <v>4.1581355817927594</v>
      </c>
      <c r="X25" s="39" t="s">
        <v>346</v>
      </c>
      <c r="Y25" s="52">
        <v>-5.8034572192196734</v>
      </c>
      <c r="Z25" s="52">
        <v>6.0025800262371973</v>
      </c>
      <c r="AA25" s="39"/>
      <c r="AB25" s="52">
        <v>-8.4243021551991184</v>
      </c>
      <c r="AC25" s="52">
        <v>8.6234249622166423</v>
      </c>
      <c r="AD25" s="39"/>
    </row>
    <row r="26" spans="2:30" ht="15" thickBot="1" x14ac:dyDescent="0.35">
      <c r="B26" s="32">
        <v>61.9</v>
      </c>
      <c r="C26" s="32">
        <v>15.9</v>
      </c>
      <c r="E26" s="32">
        <v>18.899999999999999</v>
      </c>
      <c r="F26" s="32">
        <v>17.899999999999999</v>
      </c>
      <c r="J26" s="6" t="s">
        <v>328</v>
      </c>
      <c r="K26" s="44">
        <v>22410.930273224039</v>
      </c>
      <c r="L26" s="65">
        <v>182</v>
      </c>
      <c r="M26" s="44"/>
      <c r="N26" s="44"/>
      <c r="O26" s="44"/>
      <c r="P26" s="44"/>
      <c r="S26" s="49"/>
      <c r="T26" s="50"/>
      <c r="U26" s="50"/>
      <c r="X26" s="39" t="s">
        <v>347</v>
      </c>
      <c r="Y26" s="52">
        <v>-7.6479016636641113</v>
      </c>
      <c r="Z26" s="52">
        <v>4.1581355817927594</v>
      </c>
      <c r="AA26" s="39"/>
      <c r="AB26" s="52">
        <v>-10.268746599643556</v>
      </c>
      <c r="AC26" s="52">
        <v>6.7789805177722045</v>
      </c>
      <c r="AD26" s="39"/>
    </row>
    <row r="27" spans="2:30" x14ac:dyDescent="0.3">
      <c r="B27" s="32">
        <v>39</v>
      </c>
      <c r="C27" s="32">
        <v>16.899999999999999</v>
      </c>
      <c r="E27" s="32">
        <v>15.9</v>
      </c>
      <c r="F27" s="32">
        <v>18.899999999999999</v>
      </c>
    </row>
    <row r="28" spans="2:30" x14ac:dyDescent="0.3">
      <c r="B28" s="32">
        <v>19.899999999999999</v>
      </c>
      <c r="C28" s="32">
        <v>14.5</v>
      </c>
      <c r="E28" s="32">
        <v>13.9</v>
      </c>
      <c r="F28" s="32">
        <v>13.4</v>
      </c>
      <c r="S28" t="s">
        <v>335</v>
      </c>
    </row>
    <row r="29" spans="2:30" x14ac:dyDescent="0.3">
      <c r="B29" s="32">
        <v>16.2</v>
      </c>
      <c r="C29" s="32">
        <v>9.9</v>
      </c>
      <c r="E29" s="32">
        <v>23.9</v>
      </c>
      <c r="F29" s="32">
        <v>18.8</v>
      </c>
      <c r="S29" s="39" t="s">
        <v>330</v>
      </c>
      <c r="T29" s="45" t="s">
        <v>331</v>
      </c>
      <c r="U29" s="46"/>
    </row>
    <row r="30" spans="2:30" x14ac:dyDescent="0.3">
      <c r="B30" s="32">
        <v>9.9</v>
      </c>
      <c r="C30" s="32">
        <v>11.9</v>
      </c>
      <c r="E30" s="32">
        <v>23.9</v>
      </c>
      <c r="F30" s="32">
        <v>12.9</v>
      </c>
      <c r="S30" s="47" t="s">
        <v>332</v>
      </c>
      <c r="T30" s="48">
        <f>($Q$2-$Q$3)-$T$6*SQRT($M$24/N2)</f>
        <v>4.7176621390681905</v>
      </c>
      <c r="U30" s="52">
        <f>($Q$2-$Q$3)+$T$6*SQRT($M$24/N2)</f>
        <v>18.887893416487358</v>
      </c>
      <c r="V30" t="s">
        <v>348</v>
      </c>
    </row>
    <row r="31" spans="2:30" x14ac:dyDescent="0.3">
      <c r="B31" s="32">
        <v>9.9</v>
      </c>
      <c r="C31" s="32">
        <v>10.9</v>
      </c>
      <c r="E31" s="32">
        <v>23.9</v>
      </c>
      <c r="F31" s="32">
        <v>13</v>
      </c>
      <c r="S31" s="47" t="s">
        <v>333</v>
      </c>
      <c r="T31" s="48">
        <f>($Q$2-$Q$4)-$T$6*SQRT($M$24/2*(1/N2+1/N4))</f>
        <v>-1.3359996559963232</v>
      </c>
      <c r="U31" s="52">
        <f>($Q$2-$Q$4)+$T$6*SQRT($M$24/2*(1/N2+1/N4))</f>
        <v>15.43044410044075</v>
      </c>
    </row>
    <row r="32" spans="2:30" x14ac:dyDescent="0.3">
      <c r="B32" s="32">
        <v>18.899999999999999</v>
      </c>
      <c r="C32" s="32">
        <v>12.8</v>
      </c>
      <c r="E32" s="32">
        <v>23.9</v>
      </c>
      <c r="F32" s="32">
        <v>15.8</v>
      </c>
      <c r="S32" s="47" t="s">
        <v>336</v>
      </c>
      <c r="T32" s="48">
        <f>($Q$2-$Q$5)-$T$6*SQRT($M$24/N5)</f>
        <v>-3.2795600831540188</v>
      </c>
      <c r="U32" s="52">
        <f>($Q$2-$Q$5)+$T$6*SQRT($M$24/N5)</f>
        <v>10.890671194265147</v>
      </c>
    </row>
    <row r="33" spans="2:22" x14ac:dyDescent="0.3">
      <c r="B33" s="32">
        <v>19.899999999999999</v>
      </c>
      <c r="C33" s="32">
        <v>12.9</v>
      </c>
      <c r="E33" s="32">
        <v>34.9</v>
      </c>
      <c r="F33" s="32">
        <v>12.4</v>
      </c>
      <c r="S33" s="47" t="s">
        <v>337</v>
      </c>
      <c r="T33" s="48">
        <f>($Q$2-$Q$6)-$T$6*SQRT($M$24/N6)</f>
        <v>-1.4351156387095809</v>
      </c>
      <c r="U33" s="52">
        <f>($Q$2-$Q$6)+$T$6*SQRT($M$24/N6)</f>
        <v>12.735115638709585</v>
      </c>
    </row>
    <row r="34" spans="2:22" x14ac:dyDescent="0.3">
      <c r="B34" s="32">
        <v>11.9</v>
      </c>
      <c r="C34" s="32">
        <v>7.9</v>
      </c>
      <c r="E34" s="32">
        <v>26.9</v>
      </c>
      <c r="F34" s="32">
        <v>14.9</v>
      </c>
      <c r="S34" s="47" t="s">
        <v>338</v>
      </c>
      <c r="T34" s="48">
        <f>($Q$2-$Q$7)-$T$6*SQRT($M$24/2*(1/N2+1/N7))</f>
        <v>-4.6187465996435542</v>
      </c>
      <c r="U34" s="52">
        <f>($Q$2-$Q$7)+$T$6*SQRT($M$24/2*(1/N2+1/N7))</f>
        <v>12.428980517772207</v>
      </c>
    </row>
    <row r="35" spans="2:22" x14ac:dyDescent="0.3">
      <c r="B35" s="32">
        <v>26.9</v>
      </c>
      <c r="C35" s="32">
        <v>10</v>
      </c>
      <c r="E35" s="32">
        <v>9.9</v>
      </c>
      <c r="F35" s="32">
        <v>19.899999999999999</v>
      </c>
      <c r="S35" s="47" t="s">
        <v>334</v>
      </c>
      <c r="T35" s="48">
        <f>($Q$3-$Q$4)-$T$6*SQRT($M$24/2*(1/N3+1/N4))</f>
        <v>-13.138777433774097</v>
      </c>
      <c r="U35" s="52">
        <f>($Q$3-$Q$4)+$T$6*SQRT($M$24/2*(1/N3+1/N4))</f>
        <v>3.6276663226629768</v>
      </c>
    </row>
    <row r="36" spans="2:22" x14ac:dyDescent="0.3">
      <c r="B36" s="32">
        <v>16</v>
      </c>
      <c r="C36" s="32">
        <v>6</v>
      </c>
      <c r="E36" s="32">
        <v>23.9</v>
      </c>
      <c r="F36" s="32">
        <v>14.9</v>
      </c>
      <c r="S36" s="47" t="s">
        <v>339</v>
      </c>
      <c r="T36" s="48">
        <f>($Q$3-$Q$5)-$T$6*SQRT($M$24/N5)</f>
        <v>-15.082337860931792</v>
      </c>
      <c r="U36" s="52">
        <f>($Q$3-$Q$5)+$T$6*SQRT($M$24/N5)</f>
        <v>-0.9121065835126263</v>
      </c>
      <c r="V36" t="s">
        <v>348</v>
      </c>
    </row>
    <row r="37" spans="2:22" x14ac:dyDescent="0.3">
      <c r="B37" s="32">
        <v>22.9</v>
      </c>
      <c r="C37" s="32">
        <v>11.9</v>
      </c>
      <c r="E37" s="32">
        <v>19.8</v>
      </c>
      <c r="F37" s="32">
        <v>14.8</v>
      </c>
      <c r="S37" s="47" t="s">
        <v>340</v>
      </c>
      <c r="T37" s="53">
        <f>($Q$3-$Q$6)-$T$6*SQRT($M$24/N6)</f>
        <v>-13.237893416487355</v>
      </c>
      <c r="U37" s="54">
        <f>($Q$3-$Q$6)+$T$6*SQRT($M$24/N6)</f>
        <v>0.93233786093181159</v>
      </c>
    </row>
    <row r="38" spans="2:22" x14ac:dyDescent="0.3">
      <c r="B38" s="32">
        <v>30.1</v>
      </c>
      <c r="C38" s="32">
        <v>19.899999999999999</v>
      </c>
      <c r="E38" s="32">
        <v>41.9</v>
      </c>
      <c r="F38" s="32">
        <v>14.9</v>
      </c>
      <c r="S38" s="47" t="s">
        <v>341</v>
      </c>
      <c r="T38" s="48">
        <f>($Q$3-$Q$7)-$T$6*SQRT($M$24/2*(1/N3+1/N7))</f>
        <v>-16.421524377421328</v>
      </c>
      <c r="U38" s="52">
        <f>($Q$3-$Q$7)+$T$6*SQRT($M$24/2*(1/N3+1/N7))</f>
        <v>0.62620273999443299</v>
      </c>
    </row>
    <row r="39" spans="2:22" x14ac:dyDescent="0.3">
      <c r="B39" s="32">
        <v>24.4</v>
      </c>
      <c r="C39" s="32">
        <v>19.899999999999999</v>
      </c>
      <c r="E39" s="32">
        <v>10.9</v>
      </c>
      <c r="F39" s="32">
        <v>10</v>
      </c>
      <c r="S39" s="47" t="s">
        <v>342</v>
      </c>
      <c r="T39" s="48">
        <f>($Q$4-$Q$5)-$T$6*SQRT($M$24/2*(1/N4+1/N5))</f>
        <v>-11.624888544885186</v>
      </c>
      <c r="U39" s="52">
        <f>($Q$4-$Q$5)+$T$6*SQRT($M$24/2*(1/N4+1/N5))</f>
        <v>5.1415552115518874</v>
      </c>
    </row>
    <row r="40" spans="2:22" x14ac:dyDescent="0.3">
      <c r="S40" s="47" t="s">
        <v>343</v>
      </c>
      <c r="T40" s="48">
        <f>($Q$4-$Q$6)-$T$6*SQRT($M$24/2*(1/N4+1/N6))</f>
        <v>-9.7804441004407483</v>
      </c>
      <c r="U40" s="52">
        <f>($Q$4-$Q$6)+$T$6*SQRT($M$24/2*(1/N4+1/N6))</f>
        <v>6.9859996559963253</v>
      </c>
    </row>
    <row r="41" spans="2:22" x14ac:dyDescent="0.3">
      <c r="S41" s="47" t="s">
        <v>344</v>
      </c>
      <c r="T41" s="48">
        <f>($Q$4-$Q$7)-$T$6*SQRT($M$24/2*(1/N4+1/N7))</f>
        <v>-12.772047911638355</v>
      </c>
      <c r="U41" s="52">
        <f>($Q$4-$Q$7)+$T$6*SQRT($M$24/2*(1/N4+1/N7))</f>
        <v>6.4878373853225799</v>
      </c>
    </row>
    <row r="42" spans="2:22" x14ac:dyDescent="0.3">
      <c r="S42" s="47" t="s">
        <v>345</v>
      </c>
      <c r="T42" s="53">
        <f>($Q$5-$Q$6)-$T$6*SQRT($M$24/N6)</f>
        <v>-5.2406711942651452</v>
      </c>
      <c r="U42" s="54">
        <f>($Q$5-$Q$6)+$T$6*SQRT($M$24/N6)</f>
        <v>8.9295600831540209</v>
      </c>
    </row>
    <row r="43" spans="2:22" x14ac:dyDescent="0.3">
      <c r="S43" s="47" t="s">
        <v>346</v>
      </c>
      <c r="T43" s="48">
        <f>($Q$5-$Q$7)-$T$6*SQRT($M$24/2*(1/N5+1/N7))</f>
        <v>-8.4243021551991184</v>
      </c>
      <c r="U43" s="52">
        <f>($Q$5-$Q$7)+$T$6*SQRT($M$24/2*(1/N5+1/N7))</f>
        <v>8.6234249622166423</v>
      </c>
    </row>
    <row r="44" spans="2:22" x14ac:dyDescent="0.3">
      <c r="S44" s="47" t="s">
        <v>347</v>
      </c>
      <c r="T44" s="48">
        <f>($Q$6-$Q$7)-$T$6*SQRT($M$24/2*(1/N6+1/N7))</f>
        <v>-10.268746599643556</v>
      </c>
      <c r="U44" s="52">
        <f>($Q$6-$Q$7)+$T$6*SQRT($M$24/2*(1/N6+1/N7))</f>
        <v>6.7789805177722045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9EDF-CA8F-4846-BDA6-281436F4C82B}">
  <dimension ref="B1:AE44"/>
  <sheetViews>
    <sheetView workbookViewId="0">
      <selection activeCell="Y19" sqref="Y19"/>
    </sheetView>
  </sheetViews>
  <sheetFormatPr defaultRowHeight="14.4" x14ac:dyDescent="0.3"/>
  <cols>
    <col min="10" max="10" width="17.6640625" bestFit="1" customWidth="1"/>
    <col min="11" max="11" width="12.109375" bestFit="1" customWidth="1"/>
    <col min="12" max="12" width="9.6640625" bestFit="1" customWidth="1"/>
    <col min="13" max="13" width="12.44140625" bestFit="1" customWidth="1"/>
    <col min="14" max="14" width="12.5546875" bestFit="1" customWidth="1"/>
    <col min="15" max="16" width="9.21875" bestFit="1" customWidth="1"/>
    <col min="19" max="19" width="24" bestFit="1" customWidth="1"/>
    <col min="25" max="25" width="24.77734375" bestFit="1" customWidth="1"/>
    <col min="26" max="26" width="16.88671875" bestFit="1" customWidth="1"/>
    <col min="27" max="27" width="12.5546875" bestFit="1" customWidth="1"/>
  </cols>
  <sheetData>
    <row r="1" spans="2:31" x14ac:dyDescent="0.3">
      <c r="Y1" s="77" t="s">
        <v>369</v>
      </c>
      <c r="Z1" s="77" t="s">
        <v>367</v>
      </c>
      <c r="AA1" s="77" t="s">
        <v>368</v>
      </c>
    </row>
    <row r="2" spans="2:31" x14ac:dyDescent="0.3">
      <c r="B2" s="34" t="s">
        <v>0</v>
      </c>
      <c r="C2" s="35"/>
      <c r="D2" s="35"/>
      <c r="E2" s="35"/>
      <c r="F2" s="35"/>
      <c r="G2" s="36"/>
      <c r="J2" s="39" t="s">
        <v>47</v>
      </c>
      <c r="K2" s="39">
        <v>1</v>
      </c>
      <c r="M2" t="s">
        <v>299</v>
      </c>
      <c r="N2">
        <f>COUNT(B$4:B$39)</f>
        <v>36</v>
      </c>
      <c r="P2" t="s">
        <v>305</v>
      </c>
      <c r="Q2" s="40">
        <f>AVERAGE(B4:B39)</f>
        <v>34.50555555555556</v>
      </c>
      <c r="S2" t="s">
        <v>311</v>
      </c>
      <c r="T2">
        <f>SUM(N2:N7)</f>
        <v>183</v>
      </c>
      <c r="Y2" s="75" t="s">
        <v>361</v>
      </c>
      <c r="Z2" s="39">
        <v>36</v>
      </c>
      <c r="AA2" s="76">
        <v>34.50555555555556</v>
      </c>
    </row>
    <row r="3" spans="2:31" x14ac:dyDescent="0.3">
      <c r="B3" s="37" t="s">
        <v>47</v>
      </c>
      <c r="C3" s="37" t="s">
        <v>58</v>
      </c>
      <c r="D3" s="38" t="s">
        <v>70</v>
      </c>
      <c r="E3" s="37" t="s">
        <v>37</v>
      </c>
      <c r="F3" s="37" t="s">
        <v>34</v>
      </c>
      <c r="G3" s="38" t="s">
        <v>104</v>
      </c>
      <c r="J3" s="39" t="s">
        <v>58</v>
      </c>
      <c r="K3" s="39">
        <v>2</v>
      </c>
      <c r="M3" t="s">
        <v>300</v>
      </c>
      <c r="N3">
        <f>COUNT(C$4:C$39)</f>
        <v>36</v>
      </c>
      <c r="P3" t="s">
        <v>306</v>
      </c>
      <c r="Q3" s="40">
        <f>AVERAGE(C4:C39)</f>
        <v>48.197222222222223</v>
      </c>
      <c r="S3" t="s">
        <v>312</v>
      </c>
      <c r="T3">
        <f>COUNT(B4:G4)</f>
        <v>6</v>
      </c>
      <c r="Y3" s="75" t="s">
        <v>362</v>
      </c>
      <c r="Z3" s="39">
        <v>36</v>
      </c>
      <c r="AA3" s="76">
        <v>48.197222222222223</v>
      </c>
    </row>
    <row r="4" spans="2:31" x14ac:dyDescent="0.3">
      <c r="B4" s="32">
        <v>14.8</v>
      </c>
      <c r="C4" s="32">
        <v>36.700000000000003</v>
      </c>
      <c r="D4" s="33">
        <v>120</v>
      </c>
      <c r="E4" s="32">
        <v>80</v>
      </c>
      <c r="F4" s="32">
        <v>45.5</v>
      </c>
      <c r="G4" s="33">
        <v>16.100000000000001</v>
      </c>
      <c r="J4" s="39" t="s">
        <v>70</v>
      </c>
      <c r="K4" s="39">
        <v>3</v>
      </c>
      <c r="M4" t="s">
        <v>301</v>
      </c>
      <c r="N4">
        <f>COUNT(D$4:D$39)</f>
        <v>20</v>
      </c>
      <c r="P4" t="s">
        <v>307</v>
      </c>
      <c r="Q4" s="40">
        <f>AVERAGE(D4:D23)</f>
        <v>45.644999999999996</v>
      </c>
      <c r="S4" t="s">
        <v>314</v>
      </c>
      <c r="T4">
        <f>0.05/2</f>
        <v>2.5000000000000001E-2</v>
      </c>
      <c r="Y4" s="75" t="s">
        <v>363</v>
      </c>
      <c r="Z4" s="39">
        <v>20</v>
      </c>
      <c r="AA4" s="76">
        <v>45.644999999999996</v>
      </c>
    </row>
    <row r="5" spans="2:31" x14ac:dyDescent="0.3">
      <c r="B5" s="32">
        <v>53.1</v>
      </c>
      <c r="C5" s="32">
        <v>49.8</v>
      </c>
      <c r="D5" s="33">
        <v>34.6</v>
      </c>
      <c r="E5" s="32">
        <v>114</v>
      </c>
      <c r="F5" s="32">
        <v>43</v>
      </c>
      <c r="G5" s="33">
        <v>23.4</v>
      </c>
      <c r="J5" s="39" t="s">
        <v>37</v>
      </c>
      <c r="K5" s="39">
        <v>4</v>
      </c>
      <c r="M5" t="s">
        <v>302</v>
      </c>
      <c r="N5">
        <f>COUNT(E$4:E$39)</f>
        <v>36</v>
      </c>
      <c r="P5" t="s">
        <v>308</v>
      </c>
      <c r="Q5" s="40">
        <f>AVERAGE(E4:E39)</f>
        <v>39.93055555555555</v>
      </c>
      <c r="S5" t="s">
        <v>313</v>
      </c>
      <c r="T5">
        <f>_xlfn.T.INV(T4,(T2-T3))</f>
        <v>-1.9734572015938039</v>
      </c>
      <c r="U5">
        <f>_xlfn.T.INV(T4,27)</f>
        <v>-2.0518305164802859</v>
      </c>
      <c r="Y5" s="75" t="s">
        <v>364</v>
      </c>
      <c r="Z5" s="39">
        <v>36</v>
      </c>
      <c r="AA5" s="76">
        <v>39.93055555555555</v>
      </c>
    </row>
    <row r="6" spans="2:31" x14ac:dyDescent="0.3">
      <c r="B6" s="32">
        <v>40</v>
      </c>
      <c r="C6" s="32">
        <v>10.3</v>
      </c>
      <c r="D6" s="33">
        <v>69.2</v>
      </c>
      <c r="E6" s="32">
        <v>75.900000000000006</v>
      </c>
      <c r="F6" s="32">
        <v>43.8</v>
      </c>
      <c r="G6" s="33">
        <v>24</v>
      </c>
      <c r="J6" s="39" t="s">
        <v>34</v>
      </c>
      <c r="K6" s="39">
        <v>5</v>
      </c>
      <c r="M6" t="s">
        <v>303</v>
      </c>
      <c r="N6">
        <f>COUNT(F$4:F$39)</f>
        <v>36</v>
      </c>
      <c r="P6" t="s">
        <v>309</v>
      </c>
      <c r="Q6" s="40">
        <f>AVERAGE(F4:F39)</f>
        <v>30.824999999999996</v>
      </c>
      <c r="S6" t="s">
        <v>349</v>
      </c>
      <c r="T6">
        <v>4.03</v>
      </c>
      <c r="Y6" s="75" t="s">
        <v>365</v>
      </c>
      <c r="Z6" s="39">
        <v>36</v>
      </c>
      <c r="AA6" s="76">
        <v>30.824999999999996</v>
      </c>
    </row>
    <row r="7" spans="2:31" x14ac:dyDescent="0.3">
      <c r="B7" s="32">
        <v>20.6</v>
      </c>
      <c r="C7" s="32">
        <v>14.9</v>
      </c>
      <c r="D7" s="33">
        <v>22.9</v>
      </c>
      <c r="E7" s="32">
        <v>46.7</v>
      </c>
      <c r="F7" s="32">
        <v>17.899999999999999</v>
      </c>
      <c r="G7" s="33">
        <v>29.9</v>
      </c>
      <c r="J7" s="39" t="s">
        <v>104</v>
      </c>
      <c r="K7" s="39">
        <v>6</v>
      </c>
      <c r="M7" t="s">
        <v>304</v>
      </c>
      <c r="N7">
        <f>COUNT(G$4:G$39)</f>
        <v>19</v>
      </c>
      <c r="P7" t="s">
        <v>310</v>
      </c>
      <c r="Q7" s="40">
        <f>AVERAGE(G4:G22)</f>
        <v>36.710526315789473</v>
      </c>
      <c r="Y7" s="75" t="s">
        <v>366</v>
      </c>
      <c r="Z7" s="39">
        <v>19</v>
      </c>
      <c r="AA7" s="76">
        <v>36.710526315789473</v>
      </c>
    </row>
    <row r="8" spans="2:31" x14ac:dyDescent="0.3">
      <c r="B8" s="32">
        <v>6.9</v>
      </c>
      <c r="C8" s="32">
        <v>16.100000000000001</v>
      </c>
      <c r="D8" s="33">
        <v>28.5</v>
      </c>
      <c r="E8" s="32">
        <v>47.5</v>
      </c>
      <c r="F8" s="32">
        <v>42.4</v>
      </c>
      <c r="G8" s="33">
        <v>64.599999999999994</v>
      </c>
    </row>
    <row r="9" spans="2:31" x14ac:dyDescent="0.3">
      <c r="B9" s="32">
        <v>56.4</v>
      </c>
      <c r="C9" s="32">
        <v>31</v>
      </c>
      <c r="D9" s="33">
        <v>32.9</v>
      </c>
      <c r="E9" s="32">
        <v>17.8</v>
      </c>
      <c r="F9" s="32">
        <v>11.7</v>
      </c>
      <c r="G9" s="33">
        <v>12.1</v>
      </c>
      <c r="J9" t="s">
        <v>315</v>
      </c>
      <c r="S9" t="s">
        <v>329</v>
      </c>
    </row>
    <row r="10" spans="2:31" x14ac:dyDescent="0.3">
      <c r="B10" s="32">
        <v>17.2</v>
      </c>
      <c r="C10" s="32">
        <v>12.6</v>
      </c>
      <c r="D10" s="33">
        <v>29.7</v>
      </c>
      <c r="E10" s="32">
        <v>48.2</v>
      </c>
      <c r="F10" s="32">
        <v>14</v>
      </c>
      <c r="G10" s="33">
        <v>26.3</v>
      </c>
      <c r="S10" s="39" t="s">
        <v>330</v>
      </c>
      <c r="T10" s="51" t="s">
        <v>331</v>
      </c>
      <c r="U10" s="51"/>
      <c r="Z10" s="68" t="s">
        <v>329</v>
      </c>
      <c r="AA10" s="69"/>
      <c r="AB10" s="70"/>
      <c r="AC10" s="71" t="s">
        <v>335</v>
      </c>
      <c r="AD10" s="72"/>
      <c r="AE10" s="73"/>
    </row>
    <row r="11" spans="2:31" ht="15" thickBot="1" x14ac:dyDescent="0.35">
      <c r="B11" s="32">
        <v>38.4</v>
      </c>
      <c r="C11" s="32">
        <v>53.2</v>
      </c>
      <c r="D11" s="33">
        <v>61.4</v>
      </c>
      <c r="E11" s="32">
        <v>31.4</v>
      </c>
      <c r="F11" s="32">
        <v>23.2</v>
      </c>
      <c r="G11" s="33">
        <v>18</v>
      </c>
      <c r="J11" t="s">
        <v>316</v>
      </c>
      <c r="S11" s="47" t="s">
        <v>332</v>
      </c>
      <c r="T11" s="52">
        <f>($Q$2-$Q$3)+$T$5*SQRT($M$24*(1/N2+1/N3))</f>
        <v>-24.41389286808689</v>
      </c>
      <c r="U11" s="52">
        <f>($Q$2-$Q$3)-$T$5*SQRT($M$24*(1/N2+1/N3))</f>
        <v>-2.9694404652464375</v>
      </c>
      <c r="V11" t="s">
        <v>348</v>
      </c>
      <c r="Y11" s="74" t="s">
        <v>359</v>
      </c>
      <c r="Z11" s="74" t="s">
        <v>331</v>
      </c>
      <c r="AA11" s="74"/>
      <c r="AB11" s="74" t="s">
        <v>360</v>
      </c>
      <c r="AC11" s="74" t="s">
        <v>331</v>
      </c>
      <c r="AD11" s="74"/>
      <c r="AE11" s="74" t="s">
        <v>360</v>
      </c>
    </row>
    <row r="12" spans="2:31" x14ac:dyDescent="0.3">
      <c r="B12" s="32">
        <v>24.5</v>
      </c>
      <c r="C12" s="32">
        <v>95.3</v>
      </c>
      <c r="D12" s="33">
        <v>52.8</v>
      </c>
      <c r="E12" s="32">
        <v>26.1</v>
      </c>
      <c r="F12" s="32">
        <v>28.4</v>
      </c>
      <c r="G12" s="33">
        <v>31.1</v>
      </c>
      <c r="J12" s="7" t="s">
        <v>317</v>
      </c>
      <c r="K12" s="7" t="s">
        <v>318</v>
      </c>
      <c r="L12" s="7" t="s">
        <v>319</v>
      </c>
      <c r="M12" s="7" t="s">
        <v>36</v>
      </c>
      <c r="N12" s="7" t="s">
        <v>5</v>
      </c>
      <c r="S12" s="47" t="s">
        <v>333</v>
      </c>
      <c r="T12" s="52">
        <f>($Q$2-$Q$4)+$T$5*SQRT($M$24*(1/N2+1/N4))</f>
        <v>-23.826153576453073</v>
      </c>
      <c r="U12" s="52">
        <f>($Q$2-$Q$4)-$T$5*SQRT($M$24*(1/N2+1/N4))</f>
        <v>1.5472646875642013</v>
      </c>
      <c r="Y12" s="39" t="s">
        <v>332</v>
      </c>
      <c r="Z12" s="52">
        <v>-24.41389286808689</v>
      </c>
      <c r="AA12" s="52">
        <v>-2.9694404652464375</v>
      </c>
      <c r="AB12" s="39" t="s">
        <v>348</v>
      </c>
      <c r="AC12" s="52">
        <v>-29.174388139814425</v>
      </c>
      <c r="AD12" s="52">
        <v>1.7910548064811014</v>
      </c>
      <c r="AE12" s="39"/>
    </row>
    <row r="13" spans="2:31" x14ac:dyDescent="0.3">
      <c r="B13" s="32">
        <v>26.4</v>
      </c>
      <c r="C13" s="32">
        <v>38.9</v>
      </c>
      <c r="D13" s="33">
        <v>42.9</v>
      </c>
      <c r="E13" s="32">
        <v>12.9</v>
      </c>
      <c r="F13" s="32">
        <v>19.3</v>
      </c>
      <c r="G13" s="33">
        <v>72.599999999999994</v>
      </c>
      <c r="J13" t="s">
        <v>47</v>
      </c>
      <c r="K13">
        <v>36</v>
      </c>
      <c r="L13">
        <v>1242.2</v>
      </c>
      <c r="M13" s="41">
        <v>34.50555555555556</v>
      </c>
      <c r="N13" s="41">
        <v>418.40282539682522</v>
      </c>
      <c r="S13" s="47" t="s">
        <v>336</v>
      </c>
      <c r="T13" s="52">
        <f>($Q$2-$Q$5)+$T$5*SQRT($M$24*(1/N2+1/N5))</f>
        <v>-16.147226201420217</v>
      </c>
      <c r="U13" s="52">
        <f>($Q$2-$Q$5)-$T$5*SQRT($M$24*(1/N2+1/N5))</f>
        <v>5.2972262014202354</v>
      </c>
      <c r="Y13" s="39" t="s">
        <v>333</v>
      </c>
      <c r="Z13" s="52">
        <v>-23.826153576453073</v>
      </c>
      <c r="AA13" s="52">
        <v>1.5472646875642013</v>
      </c>
      <c r="AB13" s="39"/>
      <c r="AC13" s="52">
        <v>-29.458847543374794</v>
      </c>
      <c r="AD13" s="52">
        <v>7.1799586544859224</v>
      </c>
      <c r="AE13" s="39"/>
    </row>
    <row r="14" spans="2:31" x14ac:dyDescent="0.3">
      <c r="B14" s="32">
        <v>78.3</v>
      </c>
      <c r="C14" s="32">
        <v>35.1</v>
      </c>
      <c r="D14" s="33">
        <v>40</v>
      </c>
      <c r="E14" s="32">
        <v>26.7</v>
      </c>
      <c r="F14" s="32">
        <v>23.1</v>
      </c>
      <c r="G14" s="33">
        <v>75</v>
      </c>
      <c r="J14" t="s">
        <v>58</v>
      </c>
      <c r="K14">
        <v>36</v>
      </c>
      <c r="L14">
        <v>1735.1000000000001</v>
      </c>
      <c r="M14" s="41">
        <v>48.197222222222223</v>
      </c>
      <c r="N14" s="41">
        <v>675.57056349206334</v>
      </c>
      <c r="S14" s="47" t="s">
        <v>337</v>
      </c>
      <c r="T14" s="52">
        <f>($Q$2-$Q$6)+$T$5*SQRT($M$24*(1/N2+1/N6))</f>
        <v>-7.0416706458646612</v>
      </c>
      <c r="U14" s="52">
        <f>($Q$2-$Q$6)-$T$5*SQRT($M$24*(1/N2+1/N6))</f>
        <v>14.40278175697579</v>
      </c>
      <c r="Y14" s="39" t="s">
        <v>336</v>
      </c>
      <c r="Z14" s="52">
        <v>-16.147226201420217</v>
      </c>
      <c r="AA14" s="52">
        <v>5.2972262014202354</v>
      </c>
      <c r="AB14" s="39"/>
      <c r="AC14" s="52">
        <v>-20.907721473147753</v>
      </c>
      <c r="AD14" s="52">
        <v>10.057721473147774</v>
      </c>
      <c r="AE14" s="39"/>
    </row>
    <row r="15" spans="2:31" x14ac:dyDescent="0.3">
      <c r="B15" s="32">
        <v>40</v>
      </c>
      <c r="C15" s="32">
        <v>45.3</v>
      </c>
      <c r="D15" s="33">
        <v>12.1</v>
      </c>
      <c r="E15" s="32">
        <v>41</v>
      </c>
      <c r="F15" s="32">
        <v>15.1</v>
      </c>
      <c r="G15" s="33">
        <v>32.1</v>
      </c>
      <c r="J15" t="s">
        <v>70</v>
      </c>
      <c r="K15">
        <v>20</v>
      </c>
      <c r="L15">
        <v>912.89999999999986</v>
      </c>
      <c r="M15" s="41">
        <v>45.644999999999996</v>
      </c>
      <c r="N15" s="41">
        <v>1151.3478684210534</v>
      </c>
      <c r="S15" s="47" t="s">
        <v>338</v>
      </c>
      <c r="T15" s="52">
        <f>($Q$2-$Q$7)+$T$5*SQRT($M$24*(1/N2+1/N7))</f>
        <v>-15.104519313425131</v>
      </c>
      <c r="U15" s="52">
        <f>($Q$2-$Q$7)-$T$5*SQRT($M$24*(1/N2+1/N7))</f>
        <v>10.694577792957306</v>
      </c>
      <c r="Y15" s="39" t="s">
        <v>337</v>
      </c>
      <c r="Z15" s="52">
        <v>-7.0416706458646612</v>
      </c>
      <c r="AA15" s="52">
        <v>14.40278175697579</v>
      </c>
      <c r="AB15" s="39"/>
      <c r="AC15" s="52">
        <v>-11.8021659175922</v>
      </c>
      <c r="AD15" s="52">
        <v>19.163277028703327</v>
      </c>
      <c r="AE15" s="39"/>
    </row>
    <row r="16" spans="2:31" x14ac:dyDescent="0.3">
      <c r="B16" s="32">
        <v>66</v>
      </c>
      <c r="C16" s="32">
        <v>89</v>
      </c>
      <c r="D16" s="33">
        <v>4.3</v>
      </c>
      <c r="E16" s="32">
        <v>35.4</v>
      </c>
      <c r="F16" s="32">
        <v>35.799999999999997</v>
      </c>
      <c r="G16" s="33">
        <v>51.4</v>
      </c>
      <c r="J16" t="s">
        <v>37</v>
      </c>
      <c r="K16">
        <v>36</v>
      </c>
      <c r="L16">
        <v>1437.4999999999998</v>
      </c>
      <c r="M16" s="41">
        <v>39.93055555555555</v>
      </c>
      <c r="N16" s="41">
        <v>460.21475396825491</v>
      </c>
      <c r="S16" s="47" t="s">
        <v>334</v>
      </c>
      <c r="T16" s="52">
        <f>($Q$3-$Q$4)+$T$5*SQRT($M$24*(1/N3+1/N4))</f>
        <v>-10.134486909786411</v>
      </c>
      <c r="U16" s="52">
        <f>($Q$3-$Q$4)-$T$5*SQRT($M$24*(1/N3+1/N4))</f>
        <v>15.238931354230864</v>
      </c>
      <c r="Y16" s="39" t="s">
        <v>338</v>
      </c>
      <c r="Z16" s="52">
        <v>-15.104519313425131</v>
      </c>
      <c r="AA16" s="52">
        <v>10.694577792957306</v>
      </c>
      <c r="AB16" s="39"/>
      <c r="AC16" s="52">
        <v>-20.831710546039933</v>
      </c>
      <c r="AD16" s="52">
        <v>16.421769025572107</v>
      </c>
      <c r="AE16" s="39"/>
    </row>
    <row r="17" spans="2:31" x14ac:dyDescent="0.3">
      <c r="B17" s="32">
        <v>63</v>
      </c>
      <c r="C17" s="32">
        <v>30.3</v>
      </c>
      <c r="D17" s="33">
        <v>40.4</v>
      </c>
      <c r="E17" s="32">
        <v>50.4</v>
      </c>
      <c r="F17" s="32">
        <v>20.100000000000001</v>
      </c>
      <c r="G17" s="33">
        <v>27.9</v>
      </c>
      <c r="J17" t="s">
        <v>34</v>
      </c>
      <c r="K17">
        <v>36</v>
      </c>
      <c r="L17">
        <v>1109.6999999999998</v>
      </c>
      <c r="M17" s="41">
        <v>30.824999999999996</v>
      </c>
      <c r="N17" s="41">
        <v>231.51621428571443</v>
      </c>
      <c r="S17" s="47" t="s">
        <v>339</v>
      </c>
      <c r="T17" s="52">
        <f>($Q$3-$Q$5)+$T$5*SQRT($M$24*(1/N3+1/N5))</f>
        <v>-2.4555595347535526</v>
      </c>
      <c r="U17" s="52">
        <f>($Q$3-$Q$5)-$T$5*SQRT($M$24*(1/N3+1/N5))</f>
        <v>18.9888928680869</v>
      </c>
      <c r="Y17" s="39" t="s">
        <v>334</v>
      </c>
      <c r="Z17" s="52">
        <v>-10.134486909786411</v>
      </c>
      <c r="AA17" s="52">
        <v>15.238931354230864</v>
      </c>
      <c r="AB17" s="39"/>
      <c r="AC17" s="52">
        <v>-15.767180876708132</v>
      </c>
      <c r="AD17" s="52">
        <v>20.871625321152585</v>
      </c>
      <c r="AE17" s="39"/>
    </row>
    <row r="18" spans="2:31" ht="15" thickBot="1" x14ac:dyDescent="0.35">
      <c r="B18" s="32">
        <v>43.5</v>
      </c>
      <c r="C18" s="32">
        <v>68.2</v>
      </c>
      <c r="D18" s="33">
        <v>125.7</v>
      </c>
      <c r="E18" s="32">
        <v>55.5</v>
      </c>
      <c r="F18" s="32">
        <v>58.3</v>
      </c>
      <c r="G18" s="33">
        <v>4</v>
      </c>
      <c r="J18" s="6" t="s">
        <v>104</v>
      </c>
      <c r="K18" s="6">
        <v>19</v>
      </c>
      <c r="L18" s="6">
        <v>697.5</v>
      </c>
      <c r="M18" s="42">
        <v>36.710526315789473</v>
      </c>
      <c r="N18" s="42">
        <v>537.50321637426919</v>
      </c>
      <c r="S18" s="47" t="s">
        <v>340</v>
      </c>
      <c r="T18" s="52">
        <f>($Q$3-$Q$6)+$T$5*SQRT($M$24*(1/N3+1/N6))</f>
        <v>6.6499960208020017</v>
      </c>
      <c r="U18" s="52">
        <f>($Q$3-$Q$6)-$T$5*SQRT($M$24*(1/N3+1/N6))</f>
        <v>28.094448423642454</v>
      </c>
      <c r="V18" t="s">
        <v>348</v>
      </c>
      <c r="Y18" s="39" t="s">
        <v>339</v>
      </c>
      <c r="Z18" s="52">
        <v>-2.4555595347535526</v>
      </c>
      <c r="AA18" s="52">
        <v>18.9888928680869</v>
      </c>
      <c r="AB18" s="39"/>
      <c r="AC18" s="52">
        <v>-7.2160548064810914</v>
      </c>
      <c r="AD18" s="52">
        <v>23.749388139814435</v>
      </c>
      <c r="AE18" s="39"/>
    </row>
    <row r="19" spans="2:31" x14ac:dyDescent="0.3">
      <c r="B19" s="32">
        <v>16.899999999999999</v>
      </c>
      <c r="C19" s="32">
        <v>44</v>
      </c>
      <c r="D19" s="33">
        <v>15.3</v>
      </c>
      <c r="E19" s="32">
        <v>52.1</v>
      </c>
      <c r="F19" s="32">
        <v>33.700000000000003</v>
      </c>
      <c r="G19" s="33">
        <v>66.8</v>
      </c>
      <c r="S19" s="47" t="s">
        <v>341</v>
      </c>
      <c r="T19" s="52">
        <f>($Q$3-$Q$7)+$T$5*SQRT($M$24*(1/N3+1/N7))</f>
        <v>-1.4128526467584681</v>
      </c>
      <c r="U19" s="52">
        <f>($Q$3-$Q$7)-$T$5*SQRT($M$24*(1/N3+1/N7))</f>
        <v>24.386244459623967</v>
      </c>
      <c r="Y19" s="39" t="s">
        <v>340</v>
      </c>
      <c r="Z19" s="52">
        <v>6.6499960208020017</v>
      </c>
      <c r="AA19" s="52">
        <v>28.094448423642454</v>
      </c>
      <c r="AB19" s="39" t="s">
        <v>348</v>
      </c>
      <c r="AC19" s="54">
        <v>1.8895007490744629</v>
      </c>
      <c r="AD19" s="54">
        <v>32.85494369536999</v>
      </c>
      <c r="AE19" s="39" t="s">
        <v>348</v>
      </c>
    </row>
    <row r="20" spans="2:31" x14ac:dyDescent="0.3">
      <c r="B20" s="32">
        <v>38.6</v>
      </c>
      <c r="C20" s="32">
        <v>40.4</v>
      </c>
      <c r="D20" s="33">
        <v>87.8</v>
      </c>
      <c r="E20" s="32">
        <v>38.700000000000003</v>
      </c>
      <c r="F20" s="32">
        <v>22</v>
      </c>
      <c r="G20" s="33">
        <v>7.7</v>
      </c>
      <c r="S20" s="47" t="s">
        <v>342</v>
      </c>
      <c r="T20" s="52">
        <f>($Q$4-$Q$5)+$T$5*SQRT($M$24*(1/N4+1/N5))</f>
        <v>-6.9722646875641914</v>
      </c>
      <c r="U20" s="52">
        <f>($Q$4-$Q$5)-$T$5*SQRT($M$24*(1/N4+1/N5))</f>
        <v>18.401153576453083</v>
      </c>
      <c r="Y20" s="39" t="s">
        <v>341</v>
      </c>
      <c r="Z20" s="52">
        <v>-1.4128526467584681</v>
      </c>
      <c r="AA20" s="52">
        <v>24.386244459623967</v>
      </c>
      <c r="AB20" s="39"/>
      <c r="AC20" s="52">
        <v>-7.1400438793732697</v>
      </c>
      <c r="AD20" s="52">
        <v>30.11343569223877</v>
      </c>
      <c r="AE20" s="39"/>
    </row>
    <row r="21" spans="2:31" ht="15" thickBot="1" x14ac:dyDescent="0.35">
      <c r="B21" s="32">
        <v>35.700000000000003</v>
      </c>
      <c r="C21" s="32">
        <v>42.2</v>
      </c>
      <c r="D21" s="33">
        <v>59.4</v>
      </c>
      <c r="E21" s="32">
        <v>35.299999999999997</v>
      </c>
      <c r="F21" s="32">
        <v>20</v>
      </c>
      <c r="G21" s="33">
        <v>45.8</v>
      </c>
      <c r="J21" t="s">
        <v>320</v>
      </c>
      <c r="S21" s="47" t="s">
        <v>343</v>
      </c>
      <c r="T21" s="52">
        <f>($Q$4-$Q$6)+$T$5*SQRT($M$24*(1/N4+1/N6))</f>
        <v>2.1332908679913629</v>
      </c>
      <c r="U21" s="52">
        <f>($Q$4-$Q$6)-$T$5*SQRT($M$24*(1/N4+1/N6))</f>
        <v>27.506709132008638</v>
      </c>
      <c r="V21" t="s">
        <v>348</v>
      </c>
      <c r="Y21" s="39" t="s">
        <v>342</v>
      </c>
      <c r="Z21" s="52">
        <v>-6.9722646875641914</v>
      </c>
      <c r="AA21" s="52">
        <v>18.401153576453083</v>
      </c>
      <c r="AB21" s="39"/>
      <c r="AC21" s="52">
        <v>-12.604958654485912</v>
      </c>
      <c r="AD21" s="52">
        <v>24.033847543374804</v>
      </c>
      <c r="AE21" s="39"/>
    </row>
    <row r="22" spans="2:31" x14ac:dyDescent="0.3">
      <c r="B22" s="32">
        <v>16.3</v>
      </c>
      <c r="C22" s="32">
        <v>25.7</v>
      </c>
      <c r="D22" s="33">
        <v>5.4</v>
      </c>
      <c r="E22" s="32">
        <v>12.2</v>
      </c>
      <c r="F22" s="32">
        <v>68.900000000000006</v>
      </c>
      <c r="G22" s="33">
        <v>68.7</v>
      </c>
      <c r="J22" s="7" t="s">
        <v>321</v>
      </c>
      <c r="K22" s="7" t="s">
        <v>322</v>
      </c>
      <c r="L22" s="7" t="s">
        <v>7</v>
      </c>
      <c r="M22" s="7" t="s">
        <v>323</v>
      </c>
      <c r="N22" s="7" t="s">
        <v>8</v>
      </c>
      <c r="O22" s="7" t="s">
        <v>324</v>
      </c>
      <c r="P22" s="7" t="s">
        <v>325</v>
      </c>
      <c r="S22" s="47" t="s">
        <v>344</v>
      </c>
      <c r="T22" s="52">
        <f>($Q$4-$Q$7)+$T$5*SQRT($M$24*(1/N4+1/N7))</f>
        <v>-5.6389544218291334</v>
      </c>
      <c r="U22" s="52">
        <f>($Q$4-$Q$7)-$T$5*SQRT($M$24*(1/N4+1/N7))</f>
        <v>23.50790179025018</v>
      </c>
      <c r="Y22" s="39" t="s">
        <v>343</v>
      </c>
      <c r="Z22" s="52">
        <v>2.1332908679913629</v>
      </c>
      <c r="AA22" s="52">
        <v>27.506709132008638</v>
      </c>
      <c r="AB22" s="39" t="s">
        <v>348</v>
      </c>
      <c r="AC22" s="52">
        <v>-3.4994030989303582</v>
      </c>
      <c r="AD22" s="52">
        <v>33.139403098930359</v>
      </c>
      <c r="AE22" s="39"/>
    </row>
    <row r="23" spans="2:31" x14ac:dyDescent="0.3">
      <c r="B23" s="32">
        <v>16</v>
      </c>
      <c r="C23" s="32">
        <v>64</v>
      </c>
      <c r="D23" s="33">
        <v>27.6</v>
      </c>
      <c r="E23" s="32">
        <v>62</v>
      </c>
      <c r="F23" s="32">
        <v>27</v>
      </c>
      <c r="J23" t="s">
        <v>326</v>
      </c>
      <c r="K23" s="55">
        <v>7192.1660069025384</v>
      </c>
      <c r="L23">
        <v>5</v>
      </c>
      <c r="M23" s="41">
        <v>1438.4332013805076</v>
      </c>
      <c r="N23" s="66">
        <v>2.7070899591761806</v>
      </c>
      <c r="O23" s="67">
        <v>2.199203713029093E-2</v>
      </c>
      <c r="P23" s="66">
        <v>2.2651706567568715</v>
      </c>
      <c r="S23" s="47" t="s">
        <v>345</v>
      </c>
      <c r="T23" s="52">
        <f>($Q$5-$Q$6)+$T$5*SQRT($M$24*(1/N5+1/N6))</f>
        <v>-1.6166706458646711</v>
      </c>
      <c r="U23" s="52">
        <f>($Q$5-$Q$6)-$T$5*SQRT($M$24*(1/N5+1/N6))</f>
        <v>19.827781756975781</v>
      </c>
      <c r="Y23" s="39" t="s">
        <v>344</v>
      </c>
      <c r="Z23" s="52">
        <v>-5.6389544218291334</v>
      </c>
      <c r="AA23" s="52">
        <v>23.50790179025018</v>
      </c>
      <c r="AB23" s="39"/>
      <c r="AC23" s="52">
        <v>-12.109321143105134</v>
      </c>
      <c r="AD23" s="52">
        <v>29.978268511526181</v>
      </c>
      <c r="AE23" s="39"/>
    </row>
    <row r="24" spans="2:31" x14ac:dyDescent="0.3">
      <c r="B24" s="32">
        <v>10.199999999999999</v>
      </c>
      <c r="C24" s="32">
        <v>77.7</v>
      </c>
      <c r="E24" s="32">
        <v>47.2</v>
      </c>
      <c r="F24" s="32">
        <v>26.7</v>
      </c>
      <c r="J24" t="s">
        <v>327</v>
      </c>
      <c r="K24" s="55">
        <v>94050.319894736836</v>
      </c>
      <c r="L24">
        <v>177</v>
      </c>
      <c r="M24" s="41">
        <v>531.35773951828719</v>
      </c>
      <c r="N24" s="41"/>
      <c r="O24" s="41"/>
      <c r="P24" s="41"/>
      <c r="S24" s="47" t="s">
        <v>346</v>
      </c>
      <c r="T24" s="52">
        <f>($Q$5-$Q$7)+$T$5*SQRT($M$24*(1/N5+1/N7))</f>
        <v>-9.6795193134251409</v>
      </c>
      <c r="U24" s="52">
        <f>($Q$5-$Q$7)-$T$5*SQRT($M$24*(1/N5+1/N7))</f>
        <v>16.119577792957294</v>
      </c>
      <c r="Y24" s="39" t="s">
        <v>345</v>
      </c>
      <c r="Z24" s="52">
        <v>-1.6166706458646711</v>
      </c>
      <c r="AA24" s="52">
        <v>19.827781756975781</v>
      </c>
      <c r="AB24" s="39"/>
      <c r="AC24" s="54">
        <v>-6.37716591759221</v>
      </c>
      <c r="AD24" s="54">
        <v>24.588277028703317</v>
      </c>
      <c r="AE24" s="39"/>
    </row>
    <row r="25" spans="2:31" x14ac:dyDescent="0.3">
      <c r="B25" s="32">
        <v>34.5</v>
      </c>
      <c r="C25" s="32">
        <v>96</v>
      </c>
      <c r="E25" s="32">
        <v>8.8000000000000007</v>
      </c>
      <c r="F25" s="32">
        <v>34.9</v>
      </c>
      <c r="K25" s="55"/>
      <c r="S25" s="47" t="s">
        <v>347</v>
      </c>
      <c r="T25" s="52">
        <f>($Q$6-$Q$7)+$T$5*SQRT($M$24*(1/N6+1/N7))</f>
        <v>-18.785074868980693</v>
      </c>
      <c r="U25" s="52">
        <f>($Q$6-$Q$7)-$T$5*SQRT($M$24*(1/N6+1/N7))</f>
        <v>7.0140222374017416</v>
      </c>
      <c r="Y25" s="39" t="s">
        <v>346</v>
      </c>
      <c r="Z25" s="52">
        <v>-9.6795193134251409</v>
      </c>
      <c r="AA25" s="52">
        <v>16.119577792957294</v>
      </c>
      <c r="AB25" s="39"/>
      <c r="AC25" s="52">
        <v>-15.406710546039942</v>
      </c>
      <c r="AD25" s="52">
        <v>21.846769025572097</v>
      </c>
      <c r="AE25" s="39"/>
    </row>
    <row r="26" spans="2:31" ht="15" thickBot="1" x14ac:dyDescent="0.35">
      <c r="B26" s="32">
        <v>35.299999999999997</v>
      </c>
      <c r="C26" s="32">
        <v>53</v>
      </c>
      <c r="E26" s="32">
        <v>33.299999999999997</v>
      </c>
      <c r="F26" s="32">
        <v>19.2</v>
      </c>
      <c r="J26" s="6" t="s">
        <v>328</v>
      </c>
      <c r="K26" s="56">
        <v>101242.48590163937</v>
      </c>
      <c r="L26" s="6">
        <v>182</v>
      </c>
      <c r="M26" s="6"/>
      <c r="N26" s="6"/>
      <c r="O26" s="6"/>
      <c r="P26" s="6"/>
      <c r="S26" s="49"/>
      <c r="T26" s="50"/>
      <c r="U26" s="50"/>
      <c r="Y26" s="39" t="s">
        <v>347</v>
      </c>
      <c r="Z26" s="52">
        <v>-18.785074868980693</v>
      </c>
      <c r="AA26" s="52">
        <v>7.0140222374017416</v>
      </c>
      <c r="AB26" s="39"/>
      <c r="AC26" s="52">
        <v>-24.512266101595497</v>
      </c>
      <c r="AD26" s="52">
        <v>12.741213470016543</v>
      </c>
      <c r="AE26" s="39"/>
    </row>
    <row r="27" spans="2:31" x14ac:dyDescent="0.3">
      <c r="B27" s="32">
        <v>18.100000000000001</v>
      </c>
      <c r="C27" s="32">
        <v>47</v>
      </c>
      <c r="E27" s="32">
        <v>35.9</v>
      </c>
      <c r="F27" s="32">
        <v>20.5</v>
      </c>
    </row>
    <row r="28" spans="2:31" x14ac:dyDescent="0.3">
      <c r="B28" s="32">
        <v>17.5</v>
      </c>
      <c r="C28" s="32">
        <v>31.6</v>
      </c>
      <c r="E28" s="32">
        <v>49.9</v>
      </c>
      <c r="F28" s="32">
        <v>58</v>
      </c>
      <c r="S28" t="s">
        <v>335</v>
      </c>
    </row>
    <row r="29" spans="2:31" x14ac:dyDescent="0.3">
      <c r="B29" s="32">
        <v>30.5</v>
      </c>
      <c r="C29" s="32">
        <v>19</v>
      </c>
      <c r="E29" s="32">
        <v>23.7</v>
      </c>
      <c r="F29" s="32">
        <v>39.799999999999997</v>
      </c>
      <c r="S29" s="39" t="s">
        <v>330</v>
      </c>
      <c r="T29" s="45" t="s">
        <v>331</v>
      </c>
      <c r="U29" s="46"/>
    </row>
    <row r="30" spans="2:31" x14ac:dyDescent="0.3">
      <c r="B30" s="32">
        <v>59.9</v>
      </c>
      <c r="C30" s="32">
        <v>43.2</v>
      </c>
      <c r="E30" s="32">
        <v>29.8</v>
      </c>
      <c r="F30" s="32">
        <v>53.5</v>
      </c>
      <c r="S30" s="47" t="s">
        <v>332</v>
      </c>
      <c r="T30" s="48">
        <f>($Q$2-$Q$3)-$T$6*SQRT($M$24/N2)</f>
        <v>-29.174388139814425</v>
      </c>
      <c r="U30" s="52">
        <f>($Q$2-$Q$3)+$T$6*SQRT($M$24/N2)</f>
        <v>1.7910548064811014</v>
      </c>
    </row>
    <row r="31" spans="2:31" x14ac:dyDescent="0.3">
      <c r="B31" s="32">
        <v>78.7</v>
      </c>
      <c r="C31" s="32">
        <v>30.3</v>
      </c>
      <c r="E31" s="32">
        <v>33</v>
      </c>
      <c r="F31" s="32">
        <v>43.8</v>
      </c>
      <c r="S31" s="47" t="s">
        <v>333</v>
      </c>
      <c r="T31" s="48">
        <f>($Q$2-$Q$4)-$T$6*SQRT($M$24/2*(1/N2+1/N4))</f>
        <v>-29.458847543374794</v>
      </c>
      <c r="U31" s="52">
        <f>($Q$2-$Q$4)+$T$6*SQRT($M$24/2*(1/N2+1/N4))</f>
        <v>7.1799586544859224</v>
      </c>
    </row>
    <row r="32" spans="2:31" x14ac:dyDescent="0.3">
      <c r="B32" s="32">
        <v>49.4</v>
      </c>
      <c r="C32" s="32">
        <v>40.5</v>
      </c>
      <c r="E32" s="32">
        <v>38.6</v>
      </c>
      <c r="F32" s="32">
        <v>12.8</v>
      </c>
      <c r="S32" s="47" t="s">
        <v>336</v>
      </c>
      <c r="T32" s="48">
        <f>($Q$2-$Q$5)-$T$6*SQRT($M$24/N5)</f>
        <v>-20.907721473147753</v>
      </c>
      <c r="U32" s="52">
        <f>($Q$2-$Q$5)+$T$6*SQRT($M$24/N5)</f>
        <v>10.057721473147774</v>
      </c>
    </row>
    <row r="33" spans="2:22" x14ac:dyDescent="0.3">
      <c r="B33" s="32">
        <v>0.7</v>
      </c>
      <c r="C33" s="32">
        <v>52.4</v>
      </c>
      <c r="E33" s="32">
        <v>12.9</v>
      </c>
      <c r="F33" s="32">
        <v>21</v>
      </c>
      <c r="S33" s="47" t="s">
        <v>337</v>
      </c>
      <c r="T33" s="48">
        <f>($Q$2-$Q$6)-$T$6*SQRT($M$24/N6)</f>
        <v>-11.8021659175922</v>
      </c>
      <c r="U33" s="52">
        <f>($Q$2-$Q$6)+$T$6*SQRT($M$24/N6)</f>
        <v>19.163277028703327</v>
      </c>
    </row>
    <row r="34" spans="2:22" x14ac:dyDescent="0.3">
      <c r="B34" s="32">
        <v>63.8</v>
      </c>
      <c r="C34" s="32">
        <v>112</v>
      </c>
      <c r="E34" s="32">
        <v>24.6</v>
      </c>
      <c r="F34" s="32">
        <v>18.5</v>
      </c>
      <c r="S34" s="47" t="s">
        <v>338</v>
      </c>
      <c r="T34" s="48">
        <f>($Q$2-$Q$7)-$T$6*SQRT($M$24/2*(1/N2+1/N7))</f>
        <v>-20.831710546039933</v>
      </c>
      <c r="U34" s="52">
        <f>($Q$2-$Q$7)+$T$6*SQRT($M$24/2*(1/N2+1/N7))</f>
        <v>16.421769025572107</v>
      </c>
    </row>
    <row r="35" spans="2:22" x14ac:dyDescent="0.3">
      <c r="B35" s="32">
        <v>29.7</v>
      </c>
      <c r="C35" s="32">
        <v>44.1</v>
      </c>
      <c r="E35" s="32">
        <v>62.7</v>
      </c>
      <c r="F35" s="32">
        <v>10.9</v>
      </c>
      <c r="S35" s="47" t="s">
        <v>334</v>
      </c>
      <c r="T35" s="48">
        <f>($Q$3-$Q$4)-$T$6*SQRT($M$24/2*(1/N3+1/N4))</f>
        <v>-15.767180876708132</v>
      </c>
      <c r="U35" s="52">
        <f>($Q$3-$Q$4)+$T$6*SQRT($M$24/2*(1/N3+1/N4))</f>
        <v>20.871625321152585</v>
      </c>
    </row>
    <row r="36" spans="2:22" x14ac:dyDescent="0.3">
      <c r="B36" s="32">
        <v>42</v>
      </c>
      <c r="C36" s="32">
        <v>106.9</v>
      </c>
      <c r="E36" s="32">
        <v>21.6</v>
      </c>
      <c r="F36" s="32">
        <v>24</v>
      </c>
      <c r="S36" s="47" t="s">
        <v>339</v>
      </c>
      <c r="T36" s="48">
        <f>($Q$3-$Q$5)-$T$6*SQRT($M$24/N5)</f>
        <v>-7.2160548064810914</v>
      </c>
      <c r="U36" s="52">
        <f>($Q$3-$Q$5)+$T$6*SQRT($M$24/N5)</f>
        <v>23.749388139814435</v>
      </c>
    </row>
    <row r="37" spans="2:22" x14ac:dyDescent="0.3">
      <c r="B37" s="32">
        <v>28.5</v>
      </c>
      <c r="C37" s="32">
        <v>53.6</v>
      </c>
      <c r="E37" s="32">
        <v>48.8</v>
      </c>
      <c r="F37" s="32">
        <v>27.3</v>
      </c>
      <c r="S37" s="47" t="s">
        <v>340</v>
      </c>
      <c r="T37" s="53">
        <f>($Q$3-$Q$6)-$T$6*SQRT($M$24/N6)</f>
        <v>1.8895007490744629</v>
      </c>
      <c r="U37" s="54">
        <f>($Q$3-$Q$6)+$T$6*SQRT($M$24/N6)</f>
        <v>32.85494369536999</v>
      </c>
      <c r="V37" t="s">
        <v>348</v>
      </c>
    </row>
    <row r="38" spans="2:22" x14ac:dyDescent="0.3">
      <c r="B38" s="32">
        <v>3.2</v>
      </c>
      <c r="C38" s="32">
        <v>53.5</v>
      </c>
      <c r="E38" s="32">
        <v>15.6</v>
      </c>
      <c r="F38" s="32">
        <v>27.6</v>
      </c>
      <c r="S38" s="47" t="s">
        <v>341</v>
      </c>
      <c r="T38" s="48">
        <f>($Q$3-$Q$7)-$T$6*SQRT($M$24/2*(1/N3+1/N7))</f>
        <v>-7.1400438793732697</v>
      </c>
      <c r="U38" s="52">
        <f>($Q$3-$Q$7)+$T$6*SQRT($M$24/2*(1/N3+1/N7))</f>
        <v>30.11343569223877</v>
      </c>
    </row>
    <row r="39" spans="2:22" x14ac:dyDescent="0.3">
      <c r="B39" s="32">
        <v>27.6</v>
      </c>
      <c r="C39" s="32">
        <v>31.3</v>
      </c>
      <c r="E39" s="32">
        <v>41.3</v>
      </c>
      <c r="F39" s="32">
        <v>58</v>
      </c>
      <c r="S39" s="47" t="s">
        <v>342</v>
      </c>
      <c r="T39" s="48">
        <f>($Q$4-$Q$5)-$T$6*SQRT($M$24/2*(1/N4+1/N5))</f>
        <v>-12.604958654485912</v>
      </c>
      <c r="U39" s="52">
        <f>($Q$4-$Q$5)+$T$6*SQRT($M$24/2*(1/N4+1/N5))</f>
        <v>24.033847543374804</v>
      </c>
    </row>
    <row r="40" spans="2:22" x14ac:dyDescent="0.3">
      <c r="S40" s="47" t="s">
        <v>343</v>
      </c>
      <c r="T40" s="48">
        <f>($Q$4-$Q$6)-$T$6*SQRT($M$24/2*(1/N4+1/N6))</f>
        <v>-3.4994030989303582</v>
      </c>
      <c r="U40" s="52">
        <f>($Q$4-$Q$6)+$T$6*SQRT($M$24/2*(1/N4+1/N6))</f>
        <v>33.139403098930359</v>
      </c>
    </row>
    <row r="41" spans="2:22" x14ac:dyDescent="0.3">
      <c r="S41" s="47" t="s">
        <v>344</v>
      </c>
      <c r="T41" s="48">
        <f>($Q$4-$Q$7)-$T$6*SQRT($M$24/2*(1/N4+1/N7))</f>
        <v>-12.109321143105134</v>
      </c>
      <c r="U41" s="52">
        <f>($Q$4-$Q$7)+$T$6*SQRT($M$24/2*(1/N4+1/N7))</f>
        <v>29.978268511526181</v>
      </c>
    </row>
    <row r="42" spans="2:22" x14ac:dyDescent="0.3">
      <c r="S42" s="47" t="s">
        <v>345</v>
      </c>
      <c r="T42" s="53">
        <f>($Q$5-$Q$6)-$T$6*SQRT($M$24/N6)</f>
        <v>-6.37716591759221</v>
      </c>
      <c r="U42" s="54">
        <f>($Q$5-$Q$6)+$T$6*SQRT($M$24/N6)</f>
        <v>24.588277028703317</v>
      </c>
    </row>
    <row r="43" spans="2:22" x14ac:dyDescent="0.3">
      <c r="S43" s="47" t="s">
        <v>346</v>
      </c>
      <c r="T43" s="48">
        <f>($Q$5-$Q$7)-$T$6*SQRT($M$24/2*(1/N5+1/N7))</f>
        <v>-15.406710546039942</v>
      </c>
      <c r="U43" s="52">
        <f>($Q$5-$Q$7)+$T$6*SQRT($M$24/2*(1/N5+1/N7))</f>
        <v>21.846769025572097</v>
      </c>
    </row>
    <row r="44" spans="2:22" x14ac:dyDescent="0.3">
      <c r="S44" s="47" t="s">
        <v>347</v>
      </c>
      <c r="T44" s="48">
        <f>($Q$6-$Q$7)-$T$6*SQRT($M$24/2*(1/N6+1/N7))</f>
        <v>-24.512266101595497</v>
      </c>
      <c r="U44" s="52">
        <f>($Q$6-$Q$7)+$T$6*SQRT($M$24/2*(1/N6+1/N7))</f>
        <v>12.741213470016543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026-E41D-4DEA-966A-1907CBD2D502}">
  <dimension ref="B1:AF44"/>
  <sheetViews>
    <sheetView workbookViewId="0">
      <selection activeCell="Z14" sqref="Z14"/>
    </sheetView>
  </sheetViews>
  <sheetFormatPr defaultRowHeight="14.4" x14ac:dyDescent="0.3"/>
  <cols>
    <col min="10" max="10" width="17.6640625" bestFit="1" customWidth="1"/>
    <col min="11" max="11" width="12.21875" bestFit="1" customWidth="1"/>
    <col min="12" max="12" width="11.5546875" bestFit="1" customWidth="1"/>
    <col min="13" max="13" width="12.5546875" bestFit="1" customWidth="1"/>
    <col min="14" max="14" width="12.6640625" bestFit="1" customWidth="1"/>
    <col min="15" max="16" width="9.5546875" bestFit="1" customWidth="1"/>
    <col min="19" max="19" width="24" bestFit="1" customWidth="1"/>
    <col min="25" max="25" width="10.33203125" bestFit="1" customWidth="1"/>
    <col min="26" max="26" width="24.77734375" bestFit="1" customWidth="1"/>
    <col min="27" max="27" width="16.88671875" bestFit="1" customWidth="1"/>
  </cols>
  <sheetData>
    <row r="1" spans="2:32" x14ac:dyDescent="0.3">
      <c r="Y1" s="77" t="s">
        <v>369</v>
      </c>
      <c r="Z1" s="77" t="s">
        <v>367</v>
      </c>
      <c r="AA1" s="77" t="s">
        <v>368</v>
      </c>
    </row>
    <row r="2" spans="2:32" x14ac:dyDescent="0.3">
      <c r="B2" s="34" t="s">
        <v>21</v>
      </c>
      <c r="C2" s="35"/>
      <c r="D2" s="35"/>
      <c r="E2" s="35"/>
      <c r="F2" s="35"/>
      <c r="G2" s="36"/>
      <c r="J2" s="39" t="s">
        <v>47</v>
      </c>
      <c r="K2" s="39">
        <v>1</v>
      </c>
      <c r="M2" t="s">
        <v>299</v>
      </c>
      <c r="N2">
        <f>COUNT(B$4:B$39)</f>
        <v>36</v>
      </c>
      <c r="P2" t="s">
        <v>305</v>
      </c>
      <c r="Q2" s="40">
        <f>AVERAGE(B4:B39)</f>
        <v>4.5277777777777777</v>
      </c>
      <c r="S2" t="s">
        <v>311</v>
      </c>
      <c r="T2">
        <f>SUM(N2:N7)</f>
        <v>183</v>
      </c>
      <c r="Y2" s="75" t="s">
        <v>361</v>
      </c>
      <c r="Z2" s="39">
        <v>36</v>
      </c>
      <c r="AA2" s="76">
        <v>4.5277777777777777</v>
      </c>
    </row>
    <row r="3" spans="2:32" x14ac:dyDescent="0.3">
      <c r="B3" s="37" t="s">
        <v>47</v>
      </c>
      <c r="C3" s="37" t="s">
        <v>58</v>
      </c>
      <c r="D3" s="38" t="s">
        <v>70</v>
      </c>
      <c r="E3" s="37" t="s">
        <v>37</v>
      </c>
      <c r="F3" s="37" t="s">
        <v>34</v>
      </c>
      <c r="G3" s="38" t="s">
        <v>104</v>
      </c>
      <c r="J3" s="39" t="s">
        <v>58</v>
      </c>
      <c r="K3" s="39">
        <v>2</v>
      </c>
      <c r="M3" t="s">
        <v>300</v>
      </c>
      <c r="N3">
        <f>COUNT(C$4:C$39)</f>
        <v>36</v>
      </c>
      <c r="P3" t="s">
        <v>306</v>
      </c>
      <c r="Q3" s="40">
        <f>AVERAGE(C4:C39)</f>
        <v>3.8888888888888888</v>
      </c>
      <c r="S3" t="s">
        <v>312</v>
      </c>
      <c r="T3">
        <f>COUNT(B4:G4)</f>
        <v>6</v>
      </c>
      <c r="Y3" s="75" t="s">
        <v>362</v>
      </c>
      <c r="Z3" s="39">
        <v>36</v>
      </c>
      <c r="AA3" s="76">
        <v>3.8888888888888888</v>
      </c>
    </row>
    <row r="4" spans="2:32" x14ac:dyDescent="0.3">
      <c r="B4" s="32">
        <v>3</v>
      </c>
      <c r="C4" s="32">
        <v>3</v>
      </c>
      <c r="D4" s="33">
        <v>5</v>
      </c>
      <c r="E4" s="32">
        <v>4</v>
      </c>
      <c r="F4" s="32">
        <v>5</v>
      </c>
      <c r="G4" s="33">
        <v>1</v>
      </c>
      <c r="J4" s="39" t="s">
        <v>70</v>
      </c>
      <c r="K4" s="39">
        <v>3</v>
      </c>
      <c r="M4" t="s">
        <v>301</v>
      </c>
      <c r="N4">
        <f>COUNT(D$4:D$39)</f>
        <v>20</v>
      </c>
      <c r="P4" t="s">
        <v>307</v>
      </c>
      <c r="Q4" s="40">
        <f>AVERAGE(D4:D23)</f>
        <v>3.5</v>
      </c>
      <c r="S4" t="s">
        <v>314</v>
      </c>
      <c r="T4">
        <f>0.05/2</f>
        <v>2.5000000000000001E-2</v>
      </c>
      <c r="Y4" s="75" t="s">
        <v>363</v>
      </c>
      <c r="Z4" s="39">
        <v>20</v>
      </c>
      <c r="AA4" s="76">
        <v>3.5</v>
      </c>
    </row>
    <row r="5" spans="2:32" x14ac:dyDescent="0.3">
      <c r="B5" s="32">
        <v>8</v>
      </c>
      <c r="C5" s="32">
        <v>4</v>
      </c>
      <c r="D5" s="33">
        <v>4</v>
      </c>
      <c r="E5" s="32">
        <v>9</v>
      </c>
      <c r="F5" s="32">
        <v>4</v>
      </c>
      <c r="G5" s="33">
        <v>1</v>
      </c>
      <c r="J5" s="39" t="s">
        <v>37</v>
      </c>
      <c r="K5" s="39">
        <v>4</v>
      </c>
      <c r="M5" t="s">
        <v>302</v>
      </c>
      <c r="N5">
        <f>COUNT(E$4:E$39)</f>
        <v>36</v>
      </c>
      <c r="P5" t="s">
        <v>308</v>
      </c>
      <c r="Q5" s="40">
        <f>AVERAGE(E4:E39)</f>
        <v>3.8055555555555554</v>
      </c>
      <c r="S5" t="s">
        <v>313</v>
      </c>
      <c r="T5">
        <f>_xlfn.T.INV(T4,(T2-T3))</f>
        <v>-1.9734572015938039</v>
      </c>
      <c r="U5">
        <f>_xlfn.T.INV(T4,27)</f>
        <v>-2.0518305164802859</v>
      </c>
      <c r="Y5" s="75" t="s">
        <v>364</v>
      </c>
      <c r="Z5" s="39">
        <v>36</v>
      </c>
      <c r="AA5" s="76">
        <v>3.8055555555555554</v>
      </c>
    </row>
    <row r="6" spans="2:32" x14ac:dyDescent="0.3">
      <c r="B6" s="32">
        <v>8</v>
      </c>
      <c r="C6" s="32">
        <v>1</v>
      </c>
      <c r="D6" s="33">
        <v>4</v>
      </c>
      <c r="E6" s="32">
        <v>7</v>
      </c>
      <c r="F6" s="32">
        <v>4</v>
      </c>
      <c r="G6" s="33">
        <v>1</v>
      </c>
      <c r="J6" s="39" t="s">
        <v>34</v>
      </c>
      <c r="K6" s="39">
        <v>5</v>
      </c>
      <c r="M6" t="s">
        <v>303</v>
      </c>
      <c r="N6">
        <f>COUNT(F$4:F$39)</f>
        <v>36</v>
      </c>
      <c r="P6" t="s">
        <v>309</v>
      </c>
      <c r="Q6" s="40">
        <f>AVERAGE(F4:F39)</f>
        <v>2.9444444444444446</v>
      </c>
      <c r="S6" t="s">
        <v>349</v>
      </c>
      <c r="T6">
        <v>4.03</v>
      </c>
      <c r="Y6" s="75" t="s">
        <v>365</v>
      </c>
      <c r="Z6" s="39">
        <v>36</v>
      </c>
      <c r="AA6" s="76">
        <v>2.9444444444444446</v>
      </c>
    </row>
    <row r="7" spans="2:32" x14ac:dyDescent="0.3">
      <c r="B7" s="32">
        <v>4</v>
      </c>
      <c r="C7" s="32">
        <v>1</v>
      </c>
      <c r="D7" s="33">
        <v>3</v>
      </c>
      <c r="E7" s="32">
        <v>3</v>
      </c>
      <c r="F7" s="32">
        <v>4</v>
      </c>
      <c r="G7" s="33">
        <v>1</v>
      </c>
      <c r="J7" s="39" t="s">
        <v>104</v>
      </c>
      <c r="K7" s="39">
        <v>6</v>
      </c>
      <c r="M7" t="s">
        <v>304</v>
      </c>
      <c r="N7">
        <f>COUNT(G$4:G$39)</f>
        <v>19</v>
      </c>
      <c r="P7" t="s">
        <v>310</v>
      </c>
      <c r="Q7" s="40">
        <f>AVERAGE(G4:G22)</f>
        <v>2.9473684210526314</v>
      </c>
      <c r="Y7" s="75" t="s">
        <v>366</v>
      </c>
      <c r="Z7" s="39">
        <v>19</v>
      </c>
      <c r="AA7" s="76">
        <v>2.9473684210526314</v>
      </c>
    </row>
    <row r="8" spans="2:32" x14ac:dyDescent="0.3">
      <c r="B8" s="32">
        <v>4</v>
      </c>
      <c r="C8" s="32">
        <v>1</v>
      </c>
      <c r="D8" s="33">
        <v>3</v>
      </c>
      <c r="E8" s="32">
        <v>3</v>
      </c>
      <c r="F8" s="32">
        <v>4</v>
      </c>
      <c r="G8" s="33">
        <v>4</v>
      </c>
    </row>
    <row r="9" spans="2:32" x14ac:dyDescent="0.3">
      <c r="B9" s="32">
        <v>2</v>
      </c>
      <c r="C9" s="32">
        <v>1</v>
      </c>
      <c r="D9" s="33">
        <v>3</v>
      </c>
      <c r="E9" s="32">
        <v>2</v>
      </c>
      <c r="F9" s="32">
        <v>1</v>
      </c>
      <c r="G9" s="33">
        <v>1</v>
      </c>
      <c r="J9" t="s">
        <v>315</v>
      </c>
      <c r="S9" t="s">
        <v>329</v>
      </c>
      <c r="AA9" s="68" t="s">
        <v>329</v>
      </c>
      <c r="AB9" s="69"/>
      <c r="AC9" s="70"/>
      <c r="AD9" s="71" t="s">
        <v>335</v>
      </c>
      <c r="AE9" s="72"/>
      <c r="AF9" s="73"/>
    </row>
    <row r="10" spans="2:32" x14ac:dyDescent="0.3">
      <c r="B10" s="32">
        <v>5</v>
      </c>
      <c r="C10" s="32">
        <v>1</v>
      </c>
      <c r="D10" s="33">
        <v>2</v>
      </c>
      <c r="E10" s="32">
        <v>3</v>
      </c>
      <c r="F10" s="32">
        <v>2</v>
      </c>
      <c r="G10" s="33">
        <v>2</v>
      </c>
      <c r="S10" s="39" t="s">
        <v>359</v>
      </c>
      <c r="T10" s="51" t="s">
        <v>331</v>
      </c>
      <c r="U10" s="51"/>
      <c r="V10" s="39" t="s">
        <v>360</v>
      </c>
      <c r="Z10" s="74" t="s">
        <v>359</v>
      </c>
      <c r="AA10" s="74" t="s">
        <v>331</v>
      </c>
      <c r="AB10" s="74"/>
      <c r="AC10" s="74" t="s">
        <v>360</v>
      </c>
      <c r="AD10" s="74" t="s">
        <v>331</v>
      </c>
      <c r="AE10" s="74"/>
      <c r="AF10" s="74" t="s">
        <v>360</v>
      </c>
    </row>
    <row r="11" spans="2:32" ht="15" thickBot="1" x14ac:dyDescent="0.35">
      <c r="B11" s="32">
        <v>4</v>
      </c>
      <c r="C11" s="32">
        <v>5</v>
      </c>
      <c r="D11" s="33">
        <v>4</v>
      </c>
      <c r="E11" s="32">
        <v>5</v>
      </c>
      <c r="F11" s="32">
        <v>3</v>
      </c>
      <c r="G11" s="33">
        <v>4</v>
      </c>
      <c r="J11" t="s">
        <v>316</v>
      </c>
      <c r="S11" s="47" t="s">
        <v>332</v>
      </c>
      <c r="T11" s="52">
        <f>($Q$2-$Q$3)+$T$5*SQRT($M$24*(1/N2+1/N3))</f>
        <v>-0.28745936466494748</v>
      </c>
      <c r="U11" s="52">
        <f>($Q$2-$Q$3)-$T$5*SQRT($M$24*(1/N2+1/N3))</f>
        <v>1.5652371424427252</v>
      </c>
      <c r="V11" s="39"/>
      <c r="Z11" s="39" t="s">
        <v>332</v>
      </c>
      <c r="AA11" s="39">
        <v>-0.28745936466494748</v>
      </c>
      <c r="AB11" s="39">
        <v>1.5652371424427252</v>
      </c>
      <c r="AC11" s="39"/>
      <c r="AD11" s="39">
        <v>-0.69874302891295459</v>
      </c>
      <c r="AE11" s="39">
        <v>1.9765208066907323</v>
      </c>
      <c r="AF11" s="39"/>
    </row>
    <row r="12" spans="2:32" x14ac:dyDescent="0.3">
      <c r="B12" s="32">
        <v>6</v>
      </c>
      <c r="C12" s="32">
        <v>9</v>
      </c>
      <c r="D12" s="33">
        <v>3</v>
      </c>
      <c r="E12" s="32">
        <v>3</v>
      </c>
      <c r="F12" s="32">
        <v>3</v>
      </c>
      <c r="G12" s="33">
        <v>2</v>
      </c>
      <c r="J12" s="7" t="s">
        <v>317</v>
      </c>
      <c r="K12" s="7" t="s">
        <v>318</v>
      </c>
      <c r="L12" s="7" t="s">
        <v>319</v>
      </c>
      <c r="M12" s="7" t="s">
        <v>36</v>
      </c>
      <c r="N12" s="7" t="s">
        <v>5</v>
      </c>
      <c r="S12" s="47" t="s">
        <v>333</v>
      </c>
      <c r="T12" s="52">
        <f>($Q$2-$Q$4)+$T$5*SQRT($M$24*(1/N2+1/N4))</f>
        <v>-6.8292257214120022E-2</v>
      </c>
      <c r="U12" s="52">
        <f>($Q$2-$Q$4)-$T$5*SQRT($M$24*(1/N2+1/N4))</f>
        <v>2.1238478127696752</v>
      </c>
      <c r="V12" s="39"/>
      <c r="Z12" s="39" t="s">
        <v>333</v>
      </c>
      <c r="AA12" s="39">
        <v>-6.8292257214120022E-2</v>
      </c>
      <c r="AB12" s="39">
        <v>2.1238478127696752</v>
      </c>
      <c r="AC12" s="39"/>
      <c r="AD12" s="39">
        <v>-0.55492965144947304</v>
      </c>
      <c r="AE12" s="39">
        <v>2.6104852070050284</v>
      </c>
      <c r="AF12" s="39"/>
    </row>
    <row r="13" spans="2:32" x14ac:dyDescent="0.3">
      <c r="B13" s="32">
        <v>2</v>
      </c>
      <c r="C13" s="32">
        <v>3</v>
      </c>
      <c r="D13" s="33">
        <v>3</v>
      </c>
      <c r="E13" s="32">
        <v>1</v>
      </c>
      <c r="F13" s="32">
        <v>2</v>
      </c>
      <c r="G13" s="33">
        <v>6</v>
      </c>
      <c r="J13" t="s">
        <v>47</v>
      </c>
      <c r="K13">
        <v>36</v>
      </c>
      <c r="L13">
        <v>163</v>
      </c>
      <c r="M13" s="41">
        <v>4.5277777777777777</v>
      </c>
      <c r="N13" s="41">
        <v>4.9420634920634905</v>
      </c>
      <c r="S13" s="47" t="s">
        <v>336</v>
      </c>
      <c r="T13" s="52">
        <f>($Q$2-$Q$5)+$T$5*SQRT($M$24*(1/N2+1/N5))</f>
        <v>-0.204126031331614</v>
      </c>
      <c r="U13" s="52">
        <f>($Q$2-$Q$5)-$T$5*SQRT($M$24*(1/N2+1/N5))</f>
        <v>1.6485704757760586</v>
      </c>
      <c r="V13" s="39"/>
      <c r="Z13" s="39" t="s">
        <v>336</v>
      </c>
      <c r="AA13" s="39">
        <v>-0.204126031331614</v>
      </c>
      <c r="AB13" s="39">
        <v>1.6485704757760586</v>
      </c>
      <c r="AC13" s="39"/>
      <c r="AD13" s="39">
        <v>-0.61540969557962111</v>
      </c>
      <c r="AE13" s="39">
        <v>2.0598541400240657</v>
      </c>
      <c r="AF13" s="39"/>
    </row>
    <row r="14" spans="2:32" x14ac:dyDescent="0.3">
      <c r="B14" s="32">
        <v>7</v>
      </c>
      <c r="C14" s="32">
        <v>2</v>
      </c>
      <c r="D14" s="33">
        <v>4</v>
      </c>
      <c r="E14" s="32">
        <v>2</v>
      </c>
      <c r="F14" s="32">
        <v>3</v>
      </c>
      <c r="G14" s="33">
        <v>6</v>
      </c>
      <c r="J14" t="s">
        <v>58</v>
      </c>
      <c r="K14">
        <v>36</v>
      </c>
      <c r="L14">
        <v>140</v>
      </c>
      <c r="M14" s="41">
        <v>3.8888888888888888</v>
      </c>
      <c r="N14" s="41">
        <v>5.5301587301587301</v>
      </c>
      <c r="S14" s="47" t="s">
        <v>337</v>
      </c>
      <c r="T14" s="52">
        <f>($Q$2-$Q$6)+$T$5*SQRT($M$24*(1/N2+1/N6))</f>
        <v>0.65698507977949672</v>
      </c>
      <c r="U14" s="52">
        <f>($Q$2-$Q$6)-$T$5*SQRT($M$24*(1/N2+1/N6))</f>
        <v>2.5096815868871696</v>
      </c>
      <c r="V14" s="39" t="s">
        <v>348</v>
      </c>
      <c r="Z14" s="39" t="s">
        <v>337</v>
      </c>
      <c r="AA14" s="39">
        <v>0.65698507977949672</v>
      </c>
      <c r="AB14" s="39">
        <v>2.5096815868871696</v>
      </c>
      <c r="AC14" s="39" t="s">
        <v>348</v>
      </c>
      <c r="AD14" s="39">
        <v>0.24570141553148961</v>
      </c>
      <c r="AE14" s="39">
        <v>2.9209652511351765</v>
      </c>
      <c r="AF14" s="39" t="s">
        <v>348</v>
      </c>
    </row>
    <row r="15" spans="2:32" x14ac:dyDescent="0.3">
      <c r="B15" s="32">
        <v>3</v>
      </c>
      <c r="C15" s="32">
        <v>2</v>
      </c>
      <c r="D15" s="33">
        <v>1</v>
      </c>
      <c r="E15" s="32">
        <v>7</v>
      </c>
      <c r="F15" s="32">
        <v>3</v>
      </c>
      <c r="G15" s="33">
        <v>2</v>
      </c>
      <c r="J15" t="s">
        <v>70</v>
      </c>
      <c r="K15">
        <v>20</v>
      </c>
      <c r="L15">
        <v>70</v>
      </c>
      <c r="M15" s="41">
        <v>3.5</v>
      </c>
      <c r="N15" s="41">
        <v>3.2105263157894739</v>
      </c>
      <c r="S15" s="47" t="s">
        <v>338</v>
      </c>
      <c r="T15" s="52">
        <f>($Q$2-$Q$7)+$T$5*SQRT($M$24*(1/N2+1/N7))</f>
        <v>0.46595102975021074</v>
      </c>
      <c r="U15" s="52">
        <f>($Q$2-$Q$7)-$T$5*SQRT($M$24*(1/N2+1/N7))</f>
        <v>2.6948676837000818</v>
      </c>
      <c r="V15" s="39" t="s">
        <v>348</v>
      </c>
      <c r="Z15" s="39" t="s">
        <v>338</v>
      </c>
      <c r="AA15" s="39">
        <v>0.46595102975021074</v>
      </c>
      <c r="AB15" s="39">
        <v>2.6948676837000818</v>
      </c>
      <c r="AC15" s="39" t="s">
        <v>348</v>
      </c>
      <c r="AD15" s="39">
        <v>-2.8850469158554493E-2</v>
      </c>
      <c r="AE15" s="39">
        <v>3.189669182608847</v>
      </c>
      <c r="AF15" s="39"/>
    </row>
    <row r="16" spans="2:32" x14ac:dyDescent="0.3">
      <c r="B16" s="32">
        <v>6</v>
      </c>
      <c r="C16" s="32">
        <v>8</v>
      </c>
      <c r="D16" s="33">
        <v>1</v>
      </c>
      <c r="E16" s="32">
        <v>3</v>
      </c>
      <c r="F16" s="32">
        <v>4</v>
      </c>
      <c r="G16" s="33">
        <v>2</v>
      </c>
      <c r="J16" t="s">
        <v>37</v>
      </c>
      <c r="K16">
        <v>36</v>
      </c>
      <c r="L16">
        <v>137</v>
      </c>
      <c r="M16" s="41">
        <v>3.8055555555555554</v>
      </c>
      <c r="N16" s="41">
        <v>3.9325396825396832</v>
      </c>
      <c r="S16" s="47" t="s">
        <v>334</v>
      </c>
      <c r="T16" s="52">
        <f>($Q$3-$Q$4)+$T$5*SQRT($M$24*(1/N3+1/N4))</f>
        <v>-0.70718114610300886</v>
      </c>
      <c r="U16" s="52">
        <f>($Q$3-$Q$4)-$T$5*SQRT($M$24*(1/N3+1/N4))</f>
        <v>1.4849589238807865</v>
      </c>
      <c r="V16" s="39"/>
      <c r="Z16" s="39" t="s">
        <v>334</v>
      </c>
      <c r="AA16" s="39">
        <v>-0.70718114610300886</v>
      </c>
      <c r="AB16" s="39">
        <v>1.4849589238807865</v>
      </c>
      <c r="AC16" s="39"/>
      <c r="AD16" s="39">
        <v>-1.1938185403383619</v>
      </c>
      <c r="AE16" s="39">
        <v>1.9715963181161396</v>
      </c>
      <c r="AF16" s="39"/>
    </row>
    <row r="17" spans="2:32" x14ac:dyDescent="0.3">
      <c r="B17" s="32">
        <v>6</v>
      </c>
      <c r="C17" s="32">
        <v>3</v>
      </c>
      <c r="D17" s="33">
        <v>2</v>
      </c>
      <c r="E17" s="32">
        <v>4</v>
      </c>
      <c r="F17" s="32">
        <v>4</v>
      </c>
      <c r="G17" s="33">
        <v>3</v>
      </c>
      <c r="J17" t="s">
        <v>34</v>
      </c>
      <c r="K17">
        <v>36</v>
      </c>
      <c r="L17">
        <v>106</v>
      </c>
      <c r="M17" s="41">
        <v>2.9444444444444446</v>
      </c>
      <c r="N17" s="41">
        <v>1.8825396825396832</v>
      </c>
      <c r="S17" s="47" t="s">
        <v>339</v>
      </c>
      <c r="T17" s="52">
        <f>($Q$3-$Q$5)+$T$5*SQRT($M$24*(1/N3+1/N5))</f>
        <v>-0.84301492022050284</v>
      </c>
      <c r="U17" s="52">
        <f>($Q$3-$Q$5)-$T$5*SQRT($M$24*(1/N3+1/N5))</f>
        <v>1.0096815868871698</v>
      </c>
      <c r="V17" s="39"/>
      <c r="Z17" s="39" t="s">
        <v>339</v>
      </c>
      <c r="AA17" s="39">
        <v>-0.84301492022050284</v>
      </c>
      <c r="AB17" s="39">
        <v>1.0096815868871698</v>
      </c>
      <c r="AC17" s="39"/>
      <c r="AD17" s="39">
        <v>-1.2542985844685099</v>
      </c>
      <c r="AE17" s="39">
        <v>1.4209652511351769</v>
      </c>
      <c r="AF17" s="39"/>
    </row>
    <row r="18" spans="2:32" ht="15" thickBot="1" x14ac:dyDescent="0.35">
      <c r="B18" s="32">
        <v>5</v>
      </c>
      <c r="C18" s="32">
        <v>4</v>
      </c>
      <c r="D18" s="33">
        <v>9</v>
      </c>
      <c r="E18" s="32">
        <v>8</v>
      </c>
      <c r="F18" s="32">
        <v>4</v>
      </c>
      <c r="G18" s="33">
        <v>1</v>
      </c>
      <c r="J18" s="6" t="s">
        <v>104</v>
      </c>
      <c r="K18" s="6">
        <v>19</v>
      </c>
      <c r="L18" s="6">
        <v>56</v>
      </c>
      <c r="M18" s="42">
        <v>2.9473684210526314</v>
      </c>
      <c r="N18" s="42">
        <v>3.9415204678362574</v>
      </c>
      <c r="S18" s="47" t="s">
        <v>340</v>
      </c>
      <c r="T18" s="52">
        <f>($Q$3-$Q$6)+$T$5*SQRT($M$24*(1/N3+1/N6))</f>
        <v>1.8096190890607877E-2</v>
      </c>
      <c r="U18" s="52">
        <f>($Q$3-$Q$6)-$T$5*SQRT($M$24*(1/N3+1/N6))</f>
        <v>1.8707926979982805</v>
      </c>
      <c r="V18" s="39" t="s">
        <v>348</v>
      </c>
      <c r="Z18" s="39" t="s">
        <v>340</v>
      </c>
      <c r="AA18" s="39">
        <v>1.8096190890607877E-2</v>
      </c>
      <c r="AB18" s="39">
        <v>1.8707926979982805</v>
      </c>
      <c r="AC18" s="39" t="s">
        <v>348</v>
      </c>
      <c r="AD18" s="39">
        <v>-0.39318747335739923</v>
      </c>
      <c r="AE18" s="39">
        <v>2.2820763622462876</v>
      </c>
      <c r="AF18" s="39"/>
    </row>
    <row r="19" spans="2:32" x14ac:dyDescent="0.3">
      <c r="B19" s="32">
        <v>4</v>
      </c>
      <c r="C19" s="32">
        <v>2</v>
      </c>
      <c r="D19" s="33">
        <v>3</v>
      </c>
      <c r="E19" s="32">
        <v>5</v>
      </c>
      <c r="F19" s="32">
        <v>3</v>
      </c>
      <c r="G19" s="33">
        <v>6</v>
      </c>
      <c r="S19" s="47" t="s">
        <v>341</v>
      </c>
      <c r="T19" s="52">
        <f>($Q$3-$Q$7)+$T$5*SQRT($M$24*(1/N3+1/N7))</f>
        <v>-0.1729378591386781</v>
      </c>
      <c r="U19" s="52">
        <f>($Q$3-$Q$7)-$T$5*SQRT($M$24*(1/N3+1/N7))</f>
        <v>2.0559787948111929</v>
      </c>
      <c r="V19" s="39"/>
      <c r="Z19" s="39" t="s">
        <v>341</v>
      </c>
      <c r="AA19" s="39">
        <v>-0.1729378591386781</v>
      </c>
      <c r="AB19" s="39">
        <v>2.0559787948111929</v>
      </c>
      <c r="AC19" s="39"/>
      <c r="AD19" s="39">
        <v>-0.66773935804744333</v>
      </c>
      <c r="AE19" s="39">
        <v>2.5507802937199582</v>
      </c>
      <c r="AF19" s="39"/>
    </row>
    <row r="20" spans="2:32" x14ac:dyDescent="0.3">
      <c r="B20" s="32">
        <v>4</v>
      </c>
      <c r="C20" s="32">
        <v>4</v>
      </c>
      <c r="D20" s="33">
        <v>4</v>
      </c>
      <c r="E20" s="32">
        <v>2</v>
      </c>
      <c r="F20" s="32">
        <v>3</v>
      </c>
      <c r="G20" s="33">
        <v>2</v>
      </c>
      <c r="S20" s="47" t="s">
        <v>342</v>
      </c>
      <c r="T20" s="52">
        <f>($Q$4-$Q$5)+$T$5*SQRT($M$24*(1/N4+1/N5))</f>
        <v>-1.4016255905474531</v>
      </c>
      <c r="U20" s="52">
        <f>($Q$4-$Q$5)-$T$5*SQRT($M$24*(1/N4+1/N5))</f>
        <v>0.79051447943634234</v>
      </c>
      <c r="V20" s="39"/>
      <c r="Z20" s="39" t="s">
        <v>342</v>
      </c>
      <c r="AA20" s="39">
        <v>-1.4016255905474531</v>
      </c>
      <c r="AB20" s="39">
        <v>0.79051447943634234</v>
      </c>
      <c r="AC20" s="39"/>
      <c r="AD20" s="39">
        <v>-1.8882629847828061</v>
      </c>
      <c r="AE20" s="39">
        <v>1.2771518736716954</v>
      </c>
      <c r="AF20" s="39"/>
    </row>
    <row r="21" spans="2:32" ht="15" thickBot="1" x14ac:dyDescent="0.35">
      <c r="B21" s="32">
        <v>5</v>
      </c>
      <c r="C21" s="32">
        <v>3</v>
      </c>
      <c r="D21" s="33">
        <v>6</v>
      </c>
      <c r="E21" s="32">
        <v>3</v>
      </c>
      <c r="F21" s="32">
        <v>4</v>
      </c>
      <c r="G21" s="33">
        <v>5</v>
      </c>
      <c r="J21" t="s">
        <v>320</v>
      </c>
      <c r="S21" s="47" t="s">
        <v>343</v>
      </c>
      <c r="T21" s="52">
        <f>($Q$4-$Q$6)+$T$5*SQRT($M$24*(1/N4+1/N6))</f>
        <v>-0.54051447943634234</v>
      </c>
      <c r="U21" s="52">
        <f>($Q$4-$Q$6)-$T$5*SQRT($M$24*(1/N4+1/N6))</f>
        <v>1.6516255905474531</v>
      </c>
      <c r="V21" s="39"/>
      <c r="Z21" s="39" t="s">
        <v>343</v>
      </c>
      <c r="AA21" s="39">
        <v>-0.54051447943634234</v>
      </c>
      <c r="AB21" s="39">
        <v>1.6516255905474531</v>
      </c>
      <c r="AC21" s="39"/>
      <c r="AD21" s="39">
        <v>-1.0271518736716954</v>
      </c>
      <c r="AE21" s="39">
        <v>2.1382629847828061</v>
      </c>
      <c r="AF21" s="39"/>
    </row>
    <row r="22" spans="2:32" x14ac:dyDescent="0.3">
      <c r="B22" s="32">
        <v>3</v>
      </c>
      <c r="C22" s="32">
        <v>2</v>
      </c>
      <c r="D22" s="33">
        <v>2</v>
      </c>
      <c r="E22" s="32">
        <v>1</v>
      </c>
      <c r="F22" s="32">
        <v>4</v>
      </c>
      <c r="G22" s="33">
        <v>6</v>
      </c>
      <c r="J22" s="7" t="s">
        <v>321</v>
      </c>
      <c r="K22" s="7" t="s">
        <v>322</v>
      </c>
      <c r="L22" s="7" t="s">
        <v>7</v>
      </c>
      <c r="M22" s="7" t="s">
        <v>323</v>
      </c>
      <c r="N22" s="7" t="s">
        <v>8</v>
      </c>
      <c r="O22" s="7" t="s">
        <v>324</v>
      </c>
      <c r="P22" s="7" t="s">
        <v>325</v>
      </c>
      <c r="S22" s="47" t="s">
        <v>344</v>
      </c>
      <c r="T22" s="52">
        <f>($Q$4-$Q$7)+$T$5*SQRT($M$24*(1/N4+1/N7))</f>
        <v>-0.70644180942547341</v>
      </c>
      <c r="U22" s="52">
        <f>($Q$4-$Q$7)-$T$5*SQRT($M$24*(1/N4+1/N7))</f>
        <v>1.8117049673202106</v>
      </c>
      <c r="V22" s="39"/>
      <c r="Z22" s="39" t="s">
        <v>344</v>
      </c>
      <c r="AA22" s="39">
        <v>-0.70644180942547341</v>
      </c>
      <c r="AB22" s="39">
        <v>1.8117049673202106</v>
      </c>
      <c r="AC22" s="39"/>
      <c r="AD22" s="39">
        <v>-1.2654500600920158</v>
      </c>
      <c r="AE22" s="39">
        <v>2.3707132179867529</v>
      </c>
      <c r="AF22" s="39"/>
    </row>
    <row r="23" spans="2:32" x14ac:dyDescent="0.3">
      <c r="B23" s="32">
        <v>5</v>
      </c>
      <c r="C23" s="32">
        <v>7</v>
      </c>
      <c r="D23" s="33">
        <v>4</v>
      </c>
      <c r="E23" s="32">
        <v>7</v>
      </c>
      <c r="F23" s="32">
        <v>2</v>
      </c>
      <c r="J23" t="s">
        <v>326</v>
      </c>
      <c r="K23" s="41">
        <v>58.324944875851088</v>
      </c>
      <c r="L23" s="57">
        <v>5</v>
      </c>
      <c r="M23" s="41">
        <v>11.664988975170218</v>
      </c>
      <c r="N23" s="66">
        <v>2.9411601833640333</v>
      </c>
      <c r="O23" s="67">
        <v>1.4124152185879372E-2</v>
      </c>
      <c r="P23" s="66">
        <v>2.2651706567568715</v>
      </c>
      <c r="S23" s="47" t="s">
        <v>345</v>
      </c>
      <c r="T23" s="52">
        <f>($Q$5-$Q$6)+$T$5*SQRT($M$24*(1/N5+1/N6))</f>
        <v>-6.5237142442725604E-2</v>
      </c>
      <c r="U23" s="52">
        <f>($Q$5-$Q$6)-$T$5*SQRT($M$24*(1/N5+1/N6))</f>
        <v>1.787459364664947</v>
      </c>
      <c r="V23" s="39"/>
      <c r="Z23" s="39" t="s">
        <v>345</v>
      </c>
      <c r="AA23" s="39">
        <v>-6.5237142442725604E-2</v>
      </c>
      <c r="AB23" s="39">
        <v>1.787459364664947</v>
      </c>
      <c r="AC23" s="39"/>
      <c r="AD23" s="39">
        <v>-0.47652080669073271</v>
      </c>
      <c r="AE23" s="39">
        <v>2.1987430289129541</v>
      </c>
      <c r="AF23" s="39"/>
    </row>
    <row r="24" spans="2:32" x14ac:dyDescent="0.3">
      <c r="B24" s="32">
        <v>3</v>
      </c>
      <c r="C24" s="32">
        <v>8</v>
      </c>
      <c r="E24" s="32">
        <v>5</v>
      </c>
      <c r="F24" s="32">
        <v>3</v>
      </c>
      <c r="J24" t="s">
        <v>327</v>
      </c>
      <c r="K24" s="41">
        <v>702.00292397660826</v>
      </c>
      <c r="L24" s="57">
        <v>177</v>
      </c>
      <c r="M24" s="41">
        <v>3.9661182145571088</v>
      </c>
      <c r="N24" s="41"/>
      <c r="O24" s="41"/>
      <c r="P24" s="41"/>
      <c r="S24" s="47" t="s">
        <v>346</v>
      </c>
      <c r="T24" s="52">
        <f>($Q$5-$Q$7)+$T$5*SQRT($M$24*(1/N5+1/N7))</f>
        <v>-0.25627119247201158</v>
      </c>
      <c r="U24" s="52">
        <f>($Q$5-$Q$7)-$T$5*SQRT($M$24*(1/N5+1/N7))</f>
        <v>1.9726454614778595</v>
      </c>
      <c r="V24" s="39"/>
      <c r="Z24" s="39" t="s">
        <v>346</v>
      </c>
      <c r="AA24" s="39">
        <v>-0.25627119247201158</v>
      </c>
      <c r="AB24" s="39">
        <v>1.9726454614778595</v>
      </c>
      <c r="AC24" s="39"/>
      <c r="AD24" s="39">
        <v>-0.75107269138077681</v>
      </c>
      <c r="AE24" s="39">
        <v>2.4674469603866247</v>
      </c>
      <c r="AF24" s="39"/>
    </row>
    <row r="25" spans="2:32" x14ac:dyDescent="0.3">
      <c r="B25" s="32">
        <v>3</v>
      </c>
      <c r="C25" s="32">
        <v>9</v>
      </c>
      <c r="E25" s="32">
        <v>2</v>
      </c>
      <c r="F25" s="32">
        <v>3</v>
      </c>
      <c r="K25" s="41"/>
      <c r="L25" s="57"/>
      <c r="M25" s="41"/>
      <c r="N25" s="41"/>
      <c r="O25" s="41"/>
      <c r="P25" s="41"/>
      <c r="S25" s="47" t="s">
        <v>347</v>
      </c>
      <c r="T25" s="52">
        <f>($Q$6-$Q$7)+$T$5*SQRT($M$24*(1/N6+1/N7))</f>
        <v>-1.1173823035831223</v>
      </c>
      <c r="U25" s="52">
        <f>($Q$6-$Q$7)-$T$5*SQRT($M$24*(1/N6+1/N7))</f>
        <v>1.1115343503667487</v>
      </c>
      <c r="V25" s="39"/>
      <c r="Z25" s="39" t="s">
        <v>347</v>
      </c>
      <c r="AA25" s="39">
        <v>-1.1173823035831223</v>
      </c>
      <c r="AB25" s="39">
        <v>1.1115343503667487</v>
      </c>
      <c r="AC25" s="39"/>
      <c r="AD25" s="39">
        <v>-1.6121838024918875</v>
      </c>
      <c r="AE25" s="39">
        <v>1.606335849275514</v>
      </c>
      <c r="AF25" s="39"/>
    </row>
    <row r="26" spans="2:32" ht="15" thickBot="1" x14ac:dyDescent="0.35">
      <c r="B26" s="32">
        <v>2</v>
      </c>
      <c r="C26" s="32">
        <v>3</v>
      </c>
      <c r="E26" s="32">
        <v>5</v>
      </c>
      <c r="F26" s="32">
        <v>1</v>
      </c>
      <c r="J26" s="6" t="s">
        <v>328</v>
      </c>
      <c r="K26" s="42">
        <v>760.32786885245935</v>
      </c>
      <c r="L26" s="58">
        <v>182</v>
      </c>
      <c r="M26" s="42"/>
      <c r="N26" s="42"/>
      <c r="O26" s="42"/>
      <c r="P26" s="42"/>
      <c r="S26" s="49"/>
      <c r="T26" s="50"/>
      <c r="U26" s="50"/>
    </row>
    <row r="27" spans="2:32" x14ac:dyDescent="0.3">
      <c r="B27" s="32">
        <v>3</v>
      </c>
      <c r="C27" s="32">
        <v>5</v>
      </c>
      <c r="E27" s="32">
        <v>5</v>
      </c>
      <c r="F27" s="32">
        <v>4</v>
      </c>
    </row>
    <row r="28" spans="2:32" x14ac:dyDescent="0.3">
      <c r="B28" s="32">
        <v>3</v>
      </c>
      <c r="C28" s="32">
        <v>2</v>
      </c>
      <c r="E28" s="32">
        <v>5</v>
      </c>
      <c r="F28" s="32">
        <v>4</v>
      </c>
      <c r="S28" t="s">
        <v>335</v>
      </c>
    </row>
    <row r="29" spans="2:32" x14ac:dyDescent="0.3">
      <c r="B29" s="32">
        <v>5</v>
      </c>
      <c r="C29" s="32">
        <v>4</v>
      </c>
      <c r="E29" s="32">
        <v>3</v>
      </c>
      <c r="F29" s="32">
        <v>2</v>
      </c>
      <c r="S29" s="39" t="s">
        <v>359</v>
      </c>
      <c r="T29" s="45" t="s">
        <v>331</v>
      </c>
      <c r="U29" s="46"/>
      <c r="V29" s="39" t="s">
        <v>360</v>
      </c>
    </row>
    <row r="30" spans="2:32" x14ac:dyDescent="0.3">
      <c r="B30" s="32">
        <v>9</v>
      </c>
      <c r="C30" s="32">
        <v>5</v>
      </c>
      <c r="E30" s="32">
        <v>3</v>
      </c>
      <c r="F30" s="32">
        <v>5</v>
      </c>
      <c r="S30" s="47" t="s">
        <v>332</v>
      </c>
      <c r="T30" s="48">
        <f>($Q$2-$Q$3)-$T$6*SQRT($M$24/N2)</f>
        <v>-0.69874302891295459</v>
      </c>
      <c r="U30" s="52">
        <f>($Q$2-$Q$3)+$T$6*SQRT($M$24/N2)</f>
        <v>1.9765208066907323</v>
      </c>
      <c r="V30" s="39"/>
    </row>
    <row r="31" spans="2:32" x14ac:dyDescent="0.3">
      <c r="B31" s="32">
        <v>9</v>
      </c>
      <c r="C31" s="32">
        <v>4</v>
      </c>
      <c r="E31" s="32">
        <v>3</v>
      </c>
      <c r="F31" s="32">
        <v>4</v>
      </c>
      <c r="S31" s="47" t="s">
        <v>333</v>
      </c>
      <c r="T31" s="48">
        <f>($Q$2-$Q$4)-$T$6*SQRT($M$24/2*(1/N2+1/N4))</f>
        <v>-0.55492965144947304</v>
      </c>
      <c r="U31" s="52">
        <f>($Q$2-$Q$4)+$T$6*SQRT($M$24/2*(1/N2+1/N4))</f>
        <v>2.6104852070050284</v>
      </c>
      <c r="V31" s="39"/>
    </row>
    <row r="32" spans="2:32" x14ac:dyDescent="0.3">
      <c r="B32" s="32">
        <v>7</v>
      </c>
      <c r="C32" s="32">
        <v>3</v>
      </c>
      <c r="E32" s="32">
        <v>3</v>
      </c>
      <c r="F32" s="32">
        <v>1</v>
      </c>
      <c r="S32" s="47" t="s">
        <v>336</v>
      </c>
      <c r="T32" s="48">
        <f>($Q$2-$Q$5)-$T$6*SQRT($M$24/N5)</f>
        <v>-0.61540969557962111</v>
      </c>
      <c r="U32" s="52">
        <f>($Q$2-$Q$5)+$T$6*SQRT($M$24/N5)</f>
        <v>2.0598541400240657</v>
      </c>
      <c r="V32" s="39"/>
    </row>
    <row r="33" spans="2:22" x14ac:dyDescent="0.3">
      <c r="B33" s="32">
        <v>1</v>
      </c>
      <c r="C33" s="32">
        <v>3</v>
      </c>
      <c r="E33" s="32">
        <v>1</v>
      </c>
      <c r="F33" s="32">
        <v>2</v>
      </c>
      <c r="S33" s="47" t="s">
        <v>337</v>
      </c>
      <c r="T33" s="48">
        <f>($Q$2-$Q$6)-$T$6*SQRT($M$24/N6)</f>
        <v>0.24570141553148961</v>
      </c>
      <c r="U33" s="52">
        <f>($Q$2-$Q$6)+$T$6*SQRT($M$24/N6)</f>
        <v>2.9209652511351765</v>
      </c>
      <c r="V33" s="39" t="s">
        <v>348</v>
      </c>
    </row>
    <row r="34" spans="2:22" x14ac:dyDescent="0.3">
      <c r="B34" s="32">
        <v>9</v>
      </c>
      <c r="C34" s="32">
        <v>5</v>
      </c>
      <c r="E34" s="32">
        <v>2</v>
      </c>
      <c r="F34" s="32">
        <v>1</v>
      </c>
      <c r="S34" s="47" t="s">
        <v>338</v>
      </c>
      <c r="T34" s="48">
        <f>($Q$2-$Q$7)-$T$6*SQRT($M$24/2*(1/N2+1/N7))</f>
        <v>-2.8850469158554493E-2</v>
      </c>
      <c r="U34" s="52">
        <f>($Q$2-$Q$7)+$T$6*SQRT($M$24/2*(1/N2+1/N7))</f>
        <v>3.189669182608847</v>
      </c>
      <c r="V34" s="39"/>
    </row>
    <row r="35" spans="2:22" x14ac:dyDescent="0.3">
      <c r="B35" s="32">
        <v>3</v>
      </c>
      <c r="C35" s="32">
        <v>7</v>
      </c>
      <c r="E35" s="32">
        <v>6</v>
      </c>
      <c r="F35" s="32">
        <v>1</v>
      </c>
      <c r="S35" s="47" t="s">
        <v>334</v>
      </c>
      <c r="T35" s="48">
        <f>($Q$3-$Q$4)-$T$6*SQRT($M$24/2*(1/N3+1/N4))</f>
        <v>-1.1938185403383619</v>
      </c>
      <c r="U35" s="52">
        <f>($Q$3-$Q$4)+$T$6*SQRT($M$24/2*(1/N3+1/N4))</f>
        <v>1.9715963181161396</v>
      </c>
      <c r="V35" s="39"/>
    </row>
    <row r="36" spans="2:22" x14ac:dyDescent="0.3">
      <c r="B36" s="32">
        <v>3</v>
      </c>
      <c r="C36" s="32">
        <v>7</v>
      </c>
      <c r="E36" s="32">
        <v>3</v>
      </c>
      <c r="F36" s="32">
        <v>1</v>
      </c>
      <c r="S36" s="47" t="s">
        <v>339</v>
      </c>
      <c r="T36" s="48">
        <f>($Q$3-$Q$5)-$T$6*SQRT($M$24/N5)</f>
        <v>-1.2542985844685099</v>
      </c>
      <c r="U36" s="52">
        <f>($Q$3-$Q$5)+$T$6*SQRT($M$24/N5)</f>
        <v>1.4209652511351769</v>
      </c>
      <c r="V36" s="39"/>
    </row>
    <row r="37" spans="2:22" x14ac:dyDescent="0.3">
      <c r="B37" s="32">
        <v>3</v>
      </c>
      <c r="C37" s="32">
        <v>5</v>
      </c>
      <c r="E37" s="32">
        <v>3</v>
      </c>
      <c r="F37" s="32">
        <v>1</v>
      </c>
      <c r="S37" s="47" t="s">
        <v>340</v>
      </c>
      <c r="T37" s="53">
        <f>($Q$3-$Q$6)-$T$6*SQRT($M$24/N6)</f>
        <v>-0.39318747335739923</v>
      </c>
      <c r="U37" s="54">
        <f>($Q$3-$Q$6)+$T$6*SQRT($M$24/N6)</f>
        <v>2.2820763622462876</v>
      </c>
      <c r="V37" s="39"/>
    </row>
    <row r="38" spans="2:22" x14ac:dyDescent="0.3">
      <c r="B38" s="32">
        <v>1</v>
      </c>
      <c r="C38" s="32">
        <v>2</v>
      </c>
      <c r="E38" s="32">
        <v>3</v>
      </c>
      <c r="F38" s="32">
        <v>1</v>
      </c>
      <c r="S38" s="47" t="s">
        <v>341</v>
      </c>
      <c r="T38" s="48">
        <f>($Q$3-$Q$7)-$T$6*SQRT($M$24/2*(1/N3+1/N7))</f>
        <v>-0.66773935804744333</v>
      </c>
      <c r="U38" s="52">
        <f>($Q$3-$Q$7)+$T$6*SQRT($M$24/2*(1/N3+1/N7))</f>
        <v>2.5507802937199582</v>
      </c>
      <c r="V38" s="39"/>
    </row>
    <row r="39" spans="2:22" x14ac:dyDescent="0.3">
      <c r="B39" s="32">
        <v>5</v>
      </c>
      <c r="C39" s="32">
        <v>2</v>
      </c>
      <c r="E39" s="32">
        <v>3</v>
      </c>
      <c r="F39" s="32">
        <v>6</v>
      </c>
      <c r="S39" s="47" t="s">
        <v>342</v>
      </c>
      <c r="T39" s="48">
        <f>($Q$4-$Q$5)-$T$6*SQRT($M$24/2*(1/N4+1/N5))</f>
        <v>-1.8882629847828061</v>
      </c>
      <c r="U39" s="52">
        <f>($Q$4-$Q$5)+$T$6*SQRT($M$24/2*(1/N4+1/N5))</f>
        <v>1.2771518736716954</v>
      </c>
      <c r="V39" s="39"/>
    </row>
    <row r="40" spans="2:22" x14ac:dyDescent="0.3">
      <c r="S40" s="47" t="s">
        <v>343</v>
      </c>
      <c r="T40" s="48">
        <f>($Q$4-$Q$6)-$T$6*SQRT($M$24/2*(1/N4+1/N6))</f>
        <v>-1.0271518736716954</v>
      </c>
      <c r="U40" s="52">
        <f>($Q$4-$Q$6)+$T$6*SQRT($M$24/2*(1/N4+1/N6))</f>
        <v>2.1382629847828061</v>
      </c>
      <c r="V40" s="39"/>
    </row>
    <row r="41" spans="2:22" x14ac:dyDescent="0.3">
      <c r="S41" s="47" t="s">
        <v>344</v>
      </c>
      <c r="T41" s="48">
        <f>($Q$4-$Q$7)-$T$6*SQRT($M$24/2*(1/N4+1/N7))</f>
        <v>-1.2654500600920158</v>
      </c>
      <c r="U41" s="52">
        <f>($Q$4-$Q$7)+$T$6*SQRT($M$24/2*(1/N4+1/N7))</f>
        <v>2.3707132179867529</v>
      </c>
      <c r="V41" s="39"/>
    </row>
    <row r="42" spans="2:22" x14ac:dyDescent="0.3">
      <c r="S42" s="47" t="s">
        <v>345</v>
      </c>
      <c r="T42" s="53">
        <f>($Q$5-$Q$6)-$T$6*SQRT($M$24/N6)</f>
        <v>-0.47652080669073271</v>
      </c>
      <c r="U42" s="54">
        <f>($Q$5-$Q$6)+$T$6*SQRT($M$24/N6)</f>
        <v>2.1987430289129541</v>
      </c>
      <c r="V42" s="39"/>
    </row>
    <row r="43" spans="2:22" x14ac:dyDescent="0.3">
      <c r="S43" s="47" t="s">
        <v>346</v>
      </c>
      <c r="T43" s="48">
        <f>($Q$5-$Q$7)-$T$6*SQRT($M$24/2*(1/N5+1/N7))</f>
        <v>-0.75107269138077681</v>
      </c>
      <c r="U43" s="52">
        <f>($Q$5-$Q$7)+$T$6*SQRT($M$24/2*(1/N5+1/N7))</f>
        <v>2.4674469603866247</v>
      </c>
      <c r="V43" s="39"/>
    </row>
    <row r="44" spans="2:22" x14ac:dyDescent="0.3">
      <c r="S44" s="47" t="s">
        <v>347</v>
      </c>
      <c r="T44" s="48">
        <f>($Q$6-$Q$7)-$T$6*SQRT($M$24/2*(1/N6+1/N7))</f>
        <v>-1.6121838024918875</v>
      </c>
      <c r="U44" s="52">
        <f>($Q$6-$Q$7)+$T$6*SQRT($M$24/2*(1/N6+1/N7))</f>
        <v>1.606335849275514</v>
      </c>
      <c r="V44" s="3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E75A-291F-4173-99F8-AB6AC0078C6E}">
  <dimension ref="B2:U809"/>
  <sheetViews>
    <sheetView zoomScale="70" zoomScaleNormal="70" workbookViewId="0">
      <selection activeCell="O30" sqref="O30"/>
    </sheetView>
  </sheetViews>
  <sheetFormatPr defaultRowHeight="14.4" x14ac:dyDescent="0.3"/>
  <cols>
    <col min="7" max="7" width="17.5546875" customWidth="1"/>
    <col min="8" max="8" width="13.77734375" bestFit="1" customWidth="1"/>
    <col min="9" max="9" width="13.88671875" bestFit="1" customWidth="1"/>
    <col min="10" max="10" width="11.21875" bestFit="1" customWidth="1"/>
    <col min="11" max="11" width="9.5546875" bestFit="1" customWidth="1"/>
    <col min="12" max="12" width="12.77734375" bestFit="1" customWidth="1"/>
    <col min="13" max="13" width="10.5546875" bestFit="1" customWidth="1"/>
    <col min="18" max="18" width="17.109375" bestFit="1" customWidth="1"/>
    <col min="19" max="19" width="15.6640625" bestFit="1" customWidth="1"/>
    <col min="20" max="20" width="12.109375" customWidth="1"/>
    <col min="21" max="21" width="10.5546875" bestFit="1" customWidth="1"/>
  </cols>
  <sheetData>
    <row r="2" spans="2:21" x14ac:dyDescent="0.3">
      <c r="B2" s="13" t="s">
        <v>18</v>
      </c>
      <c r="C2" s="14" t="s">
        <v>0</v>
      </c>
      <c r="D2" s="12" t="s">
        <v>21</v>
      </c>
      <c r="G2" t="s">
        <v>500</v>
      </c>
      <c r="Q2" s="10"/>
      <c r="R2" s="10"/>
      <c r="S2" s="77" t="s">
        <v>494</v>
      </c>
      <c r="T2" s="77" t="s">
        <v>489</v>
      </c>
      <c r="U2" s="10"/>
    </row>
    <row r="3" spans="2:21" ht="15" thickBot="1" x14ac:dyDescent="0.35">
      <c r="B3" s="20">
        <v>24.9</v>
      </c>
      <c r="C3" s="21">
        <v>45.5</v>
      </c>
      <c r="D3" s="19">
        <v>5</v>
      </c>
      <c r="R3" s="151" t="s">
        <v>429</v>
      </c>
      <c r="S3" s="149">
        <v>26.186299999999999</v>
      </c>
      <c r="T3" s="149">
        <v>25.0305</v>
      </c>
    </row>
    <row r="4" spans="2:21" x14ac:dyDescent="0.3">
      <c r="B4" s="20">
        <v>13.5</v>
      </c>
      <c r="C4" s="21">
        <v>80</v>
      </c>
      <c r="D4" s="19">
        <v>4</v>
      </c>
      <c r="G4" s="7" t="s">
        <v>422</v>
      </c>
      <c r="H4" s="7"/>
      <c r="R4" s="61"/>
      <c r="S4" s="148" t="s">
        <v>495</v>
      </c>
      <c r="T4" s="148" t="s">
        <v>496</v>
      </c>
    </row>
    <row r="5" spans="2:21" x14ac:dyDescent="0.3">
      <c r="B5" s="20">
        <v>5.9</v>
      </c>
      <c r="C5" s="21">
        <v>114</v>
      </c>
      <c r="D5" s="19">
        <v>9</v>
      </c>
      <c r="G5" t="s">
        <v>423</v>
      </c>
      <c r="H5" s="41">
        <v>0.46620577681876096</v>
      </c>
      <c r="R5" s="151" t="s">
        <v>0</v>
      </c>
      <c r="S5" s="149">
        <v>-0.21149999999999999</v>
      </c>
      <c r="T5" s="181" t="s">
        <v>471</v>
      </c>
    </row>
    <row r="6" spans="2:21" x14ac:dyDescent="0.3">
      <c r="B6" s="20">
        <v>13.9</v>
      </c>
      <c r="C6" s="21">
        <v>75.900000000000006</v>
      </c>
      <c r="D6" s="19">
        <v>7</v>
      </c>
      <c r="G6" t="s">
        <v>424</v>
      </c>
      <c r="H6" s="41">
        <v>0.21734782633918437</v>
      </c>
      <c r="R6" s="61"/>
      <c r="S6" s="148" t="s">
        <v>495</v>
      </c>
      <c r="T6" s="182"/>
    </row>
    <row r="7" spans="2:21" x14ac:dyDescent="0.3">
      <c r="B7" s="20">
        <v>21.8</v>
      </c>
      <c r="C7" s="21">
        <v>46.7</v>
      </c>
      <c r="D7" s="19">
        <v>3</v>
      </c>
      <c r="G7" s="10" t="s">
        <v>425</v>
      </c>
      <c r="H7" s="128">
        <v>0.21629161557850851</v>
      </c>
      <c r="R7" s="151" t="s">
        <v>21</v>
      </c>
      <c r="S7" s="149" t="s">
        <v>471</v>
      </c>
      <c r="T7" s="149">
        <v>-1.9430000000000001</v>
      </c>
    </row>
    <row r="8" spans="2:21" x14ac:dyDescent="0.3">
      <c r="B8" s="20">
        <v>21.8</v>
      </c>
      <c r="C8" s="21">
        <v>47.5</v>
      </c>
      <c r="D8" s="19">
        <v>3</v>
      </c>
      <c r="G8" s="10" t="s">
        <v>426</v>
      </c>
      <c r="H8" s="128">
        <v>8.6277153413909531</v>
      </c>
      <c r="R8" s="61"/>
      <c r="S8" s="150"/>
      <c r="T8" s="150" t="s">
        <v>495</v>
      </c>
    </row>
    <row r="9" spans="2:21" ht="15" thickBot="1" x14ac:dyDescent="0.35">
      <c r="B9" s="20">
        <v>25.9</v>
      </c>
      <c r="C9" s="21">
        <v>17.8</v>
      </c>
      <c r="D9" s="19">
        <v>2</v>
      </c>
      <c r="G9" s="6" t="s">
        <v>6</v>
      </c>
      <c r="H9" s="6">
        <v>743</v>
      </c>
      <c r="R9" s="39" t="s">
        <v>424</v>
      </c>
      <c r="S9" s="152">
        <v>0.21734782633918437</v>
      </c>
      <c r="T9" s="130">
        <v>0.13477069649216211</v>
      </c>
    </row>
    <row r="10" spans="2:21" x14ac:dyDescent="0.3">
      <c r="B10" s="20">
        <v>23.8</v>
      </c>
      <c r="C10" s="21">
        <v>48.2</v>
      </c>
      <c r="D10" s="19">
        <v>3</v>
      </c>
      <c r="Q10" s="10"/>
      <c r="R10" s="77" t="s">
        <v>425</v>
      </c>
      <c r="S10" s="157">
        <v>0.21629161557850851</v>
      </c>
      <c r="T10" s="153">
        <v>0.13360304561023523</v>
      </c>
    </row>
    <row r="11" spans="2:21" ht="15" thickBot="1" x14ac:dyDescent="0.35">
      <c r="B11" s="20">
        <v>22.4</v>
      </c>
      <c r="C11" s="21">
        <v>31.4</v>
      </c>
      <c r="D11" s="19">
        <v>5</v>
      </c>
      <c r="G11" t="s">
        <v>320</v>
      </c>
      <c r="Q11" s="10"/>
      <c r="R11" s="77" t="s">
        <v>426</v>
      </c>
      <c r="S11" s="157">
        <v>8.6277153413909531</v>
      </c>
      <c r="T11" s="153">
        <v>9.071456445065067</v>
      </c>
    </row>
    <row r="12" spans="2:21" x14ac:dyDescent="0.3">
      <c r="B12" s="20">
        <v>28.9</v>
      </c>
      <c r="C12" s="21">
        <v>26.1</v>
      </c>
      <c r="D12" s="19">
        <v>3</v>
      </c>
      <c r="G12" s="7"/>
      <c r="H12" s="7" t="s">
        <v>7</v>
      </c>
      <c r="I12" s="7" t="s">
        <v>322</v>
      </c>
      <c r="J12" s="7" t="s">
        <v>323</v>
      </c>
      <c r="K12" s="7" t="s">
        <v>8</v>
      </c>
      <c r="L12" s="7" t="s">
        <v>430</v>
      </c>
    </row>
    <row r="13" spans="2:21" ht="15" x14ac:dyDescent="0.3">
      <c r="B13" s="20">
        <v>47.9</v>
      </c>
      <c r="C13" s="21">
        <v>12.9</v>
      </c>
      <c r="D13" s="19">
        <v>1</v>
      </c>
      <c r="G13" t="s">
        <v>427</v>
      </c>
      <c r="H13">
        <v>1</v>
      </c>
      <c r="I13" s="55">
        <v>15317.797680507574</v>
      </c>
      <c r="J13" s="55">
        <v>15317.797680507574</v>
      </c>
      <c r="K13" s="55">
        <v>205.78073470876632</v>
      </c>
      <c r="L13" s="55">
        <v>2.3092218196922061E-41</v>
      </c>
      <c r="R13" s="154" t="s">
        <v>502</v>
      </c>
      <c r="T13" s="41">
        <f>H18+(H19*45)</f>
        <v>16.669861471320523</v>
      </c>
    </row>
    <row r="14" spans="2:21" x14ac:dyDescent="0.3">
      <c r="B14" s="20">
        <v>23.9</v>
      </c>
      <c r="C14" s="21">
        <v>26.7</v>
      </c>
      <c r="D14" s="19">
        <v>2</v>
      </c>
      <c r="G14" t="s">
        <v>428</v>
      </c>
      <c r="H14">
        <v>741</v>
      </c>
      <c r="I14" s="55">
        <v>55158.166760945955</v>
      </c>
      <c r="J14" s="55">
        <v>74.437472012072817</v>
      </c>
      <c r="K14" s="55"/>
      <c r="L14" s="55"/>
    </row>
    <row r="15" spans="2:21" ht="15" thickBot="1" x14ac:dyDescent="0.35">
      <c r="B15" s="20">
        <v>12.3</v>
      </c>
      <c r="C15" s="21">
        <v>41</v>
      </c>
      <c r="D15" s="19">
        <v>7</v>
      </c>
      <c r="G15" s="6" t="s">
        <v>328</v>
      </c>
      <c r="H15" s="6">
        <v>742</v>
      </c>
      <c r="I15" s="56">
        <v>70475.964441453529</v>
      </c>
      <c r="J15" s="56"/>
      <c r="K15" s="56"/>
      <c r="L15" s="56"/>
    </row>
    <row r="16" spans="2:21" ht="15" thickBot="1" x14ac:dyDescent="0.35">
      <c r="B16" s="20">
        <v>20.8</v>
      </c>
      <c r="C16" s="21">
        <v>43</v>
      </c>
      <c r="D16" s="19">
        <v>4</v>
      </c>
    </row>
    <row r="17" spans="2:13" x14ac:dyDescent="0.3">
      <c r="B17" s="20">
        <v>21.8</v>
      </c>
      <c r="C17" s="21">
        <v>43.8</v>
      </c>
      <c r="D17" s="19">
        <v>4</v>
      </c>
      <c r="G17" s="7"/>
      <c r="H17" s="7" t="s">
        <v>431</v>
      </c>
      <c r="I17" s="7" t="s">
        <v>426</v>
      </c>
      <c r="J17" s="7" t="s">
        <v>13</v>
      </c>
      <c r="K17" s="7" t="s">
        <v>324</v>
      </c>
      <c r="L17" s="7" t="s">
        <v>432</v>
      </c>
      <c r="M17" s="7" t="s">
        <v>433</v>
      </c>
    </row>
    <row r="18" spans="2:13" x14ac:dyDescent="0.3">
      <c r="B18" s="20">
        <v>28.9</v>
      </c>
      <c r="C18" s="21">
        <v>17.899999999999999</v>
      </c>
      <c r="D18" s="19">
        <v>4</v>
      </c>
      <c r="G18" t="s">
        <v>429</v>
      </c>
      <c r="H18" s="41">
        <v>26.186330656433018</v>
      </c>
      <c r="I18" s="41">
        <v>0.6225970765035399</v>
      </c>
      <c r="J18" s="41">
        <v>42.059835557682916</v>
      </c>
      <c r="K18" s="41">
        <v>1.695258034458877E-198</v>
      </c>
      <c r="L18" s="41">
        <v>24.964066394585522</v>
      </c>
      <c r="M18" s="41">
        <v>27.408594918280514</v>
      </c>
    </row>
    <row r="19" spans="2:13" ht="15" thickBot="1" x14ac:dyDescent="0.35">
      <c r="B19" s="20">
        <v>25.4</v>
      </c>
      <c r="C19" s="21">
        <v>42.4</v>
      </c>
      <c r="D19" s="19">
        <v>4</v>
      </c>
      <c r="G19" s="6" t="s">
        <v>0</v>
      </c>
      <c r="H19" s="42">
        <v>-0.21147709300249984</v>
      </c>
      <c r="I19" s="42">
        <v>1.4742155070232042E-2</v>
      </c>
      <c r="J19" s="42">
        <v>-14.345059592374183</v>
      </c>
      <c r="K19" s="42">
        <v>2.3092218196919747E-41</v>
      </c>
      <c r="L19" s="42">
        <v>-0.24041845807628209</v>
      </c>
      <c r="M19" s="42">
        <v>-0.18253572792871758</v>
      </c>
    </row>
    <row r="20" spans="2:13" x14ac:dyDescent="0.3">
      <c r="B20" s="20">
        <v>25.9</v>
      </c>
      <c r="C20" s="21">
        <v>14.8</v>
      </c>
      <c r="D20" s="19">
        <v>3</v>
      </c>
    </row>
    <row r="21" spans="2:13" x14ac:dyDescent="0.3">
      <c r="B21" s="20">
        <v>37.9</v>
      </c>
      <c r="C21" s="21">
        <v>11.7</v>
      </c>
      <c r="D21" s="19">
        <v>1</v>
      </c>
    </row>
    <row r="22" spans="2:13" x14ac:dyDescent="0.3">
      <c r="B22" s="20">
        <v>14.4</v>
      </c>
      <c r="C22" s="21">
        <v>35.4</v>
      </c>
      <c r="D22" s="19">
        <v>3</v>
      </c>
      <c r="G22" t="s">
        <v>501</v>
      </c>
    </row>
    <row r="23" spans="2:13" ht="15" thickBot="1" x14ac:dyDescent="0.35">
      <c r="B23" s="20">
        <v>12.4</v>
      </c>
      <c r="C23" s="21">
        <v>50.4</v>
      </c>
      <c r="D23" s="19">
        <v>4</v>
      </c>
    </row>
    <row r="24" spans="2:13" x14ac:dyDescent="0.3">
      <c r="B24" s="20">
        <v>8.9</v>
      </c>
      <c r="C24" s="21">
        <v>55.5</v>
      </c>
      <c r="D24" s="19">
        <v>8</v>
      </c>
      <c r="G24" s="7" t="s">
        <v>422</v>
      </c>
      <c r="H24" s="7"/>
    </row>
    <row r="25" spans="2:13" x14ac:dyDescent="0.3">
      <c r="B25" s="20">
        <v>9.9</v>
      </c>
      <c r="C25" s="21">
        <v>52.1</v>
      </c>
      <c r="D25" s="19">
        <v>5</v>
      </c>
      <c r="G25" t="s">
        <v>423</v>
      </c>
      <c r="H25" s="41">
        <v>0.36711128625004452</v>
      </c>
    </row>
    <row r="26" spans="2:13" x14ac:dyDescent="0.3">
      <c r="B26" s="20">
        <v>14.9</v>
      </c>
      <c r="C26" s="21">
        <v>38.700000000000003</v>
      </c>
      <c r="D26" s="19">
        <v>2</v>
      </c>
      <c r="G26" t="s">
        <v>424</v>
      </c>
      <c r="H26" s="41">
        <v>0.13477069649216211</v>
      </c>
    </row>
    <row r="27" spans="2:13" x14ac:dyDescent="0.3">
      <c r="B27" s="20">
        <v>14.9</v>
      </c>
      <c r="C27" s="21">
        <v>35.299999999999997</v>
      </c>
      <c r="D27" s="19">
        <v>3</v>
      </c>
      <c r="G27" s="10" t="s">
        <v>425</v>
      </c>
      <c r="H27" s="128">
        <v>0.13360304561023523</v>
      </c>
    </row>
    <row r="28" spans="2:13" x14ac:dyDescent="0.3">
      <c r="B28" s="20">
        <v>25.9</v>
      </c>
      <c r="C28" s="21">
        <v>12.2</v>
      </c>
      <c r="D28" s="19">
        <v>1</v>
      </c>
      <c r="G28" s="10" t="s">
        <v>426</v>
      </c>
      <c r="H28" s="128">
        <v>9.071456445065067</v>
      </c>
    </row>
    <row r="29" spans="2:13" ht="15" thickBot="1" x14ac:dyDescent="0.35">
      <c r="B29" s="20">
        <v>7.9</v>
      </c>
      <c r="C29" s="21">
        <v>62</v>
      </c>
      <c r="D29" s="19">
        <v>7</v>
      </c>
      <c r="G29" s="6" t="s">
        <v>6</v>
      </c>
      <c r="H29" s="6">
        <v>743</v>
      </c>
    </row>
    <row r="30" spans="2:13" x14ac:dyDescent="0.3">
      <c r="B30" s="20">
        <v>13.9</v>
      </c>
      <c r="C30" s="21">
        <v>47.2</v>
      </c>
      <c r="D30" s="19">
        <v>5</v>
      </c>
    </row>
    <row r="31" spans="2:13" ht="15" thickBot="1" x14ac:dyDescent="0.35">
      <c r="B31" s="20">
        <v>16.5</v>
      </c>
      <c r="C31" s="21">
        <v>14</v>
      </c>
      <c r="D31" s="19">
        <v>2</v>
      </c>
      <c r="G31" t="s">
        <v>320</v>
      </c>
    </row>
    <row r="32" spans="2:13" x14ac:dyDescent="0.3">
      <c r="B32" s="20">
        <v>17.5</v>
      </c>
      <c r="C32" s="21">
        <v>23.2</v>
      </c>
      <c r="D32" s="19">
        <v>3</v>
      </c>
      <c r="G32" s="7"/>
      <c r="H32" s="7" t="s">
        <v>7</v>
      </c>
      <c r="I32" s="7" t="s">
        <v>322</v>
      </c>
      <c r="J32" s="7" t="s">
        <v>323</v>
      </c>
      <c r="K32" s="7" t="s">
        <v>8</v>
      </c>
      <c r="L32" s="7" t="s">
        <v>430</v>
      </c>
    </row>
    <row r="33" spans="2:13" x14ac:dyDescent="0.3">
      <c r="B33" s="20">
        <v>18.899999999999999</v>
      </c>
      <c r="C33" s="21">
        <v>28.4</v>
      </c>
      <c r="D33" s="19">
        <v>3</v>
      </c>
      <c r="G33" t="s">
        <v>427</v>
      </c>
      <c r="H33">
        <v>1</v>
      </c>
      <c r="I33" s="55">
        <v>9498.0948137315427</v>
      </c>
      <c r="J33" s="55">
        <v>9498.0948137315427</v>
      </c>
      <c r="K33" s="55">
        <v>115.42036971680938</v>
      </c>
      <c r="L33" s="55">
        <v>4.032074646110651E-25</v>
      </c>
    </row>
    <row r="34" spans="2:13" x14ac:dyDescent="0.3">
      <c r="B34" s="20">
        <v>16.899999999999999</v>
      </c>
      <c r="C34" s="21">
        <v>36.700000000000003</v>
      </c>
      <c r="D34" s="19">
        <v>3</v>
      </c>
      <c r="G34" t="s">
        <v>428</v>
      </c>
      <c r="H34">
        <v>741</v>
      </c>
      <c r="I34" s="55">
        <v>60977.869627721986</v>
      </c>
      <c r="J34" s="55">
        <v>82.291322034712536</v>
      </c>
      <c r="K34" s="55"/>
      <c r="L34" s="55"/>
    </row>
    <row r="35" spans="2:13" ht="15" thickBot="1" x14ac:dyDescent="0.35">
      <c r="B35" s="20">
        <v>12.9</v>
      </c>
      <c r="C35" s="21">
        <v>49.8</v>
      </c>
      <c r="D35" s="19">
        <v>4</v>
      </c>
      <c r="G35" s="6" t="s">
        <v>328</v>
      </c>
      <c r="H35" s="6">
        <v>742</v>
      </c>
      <c r="I35" s="56">
        <v>70475.964441453529</v>
      </c>
      <c r="J35" s="56"/>
      <c r="K35" s="56"/>
      <c r="L35" s="56"/>
    </row>
    <row r="36" spans="2:13" ht="15" thickBot="1" x14ac:dyDescent="0.35">
      <c r="B36" s="20">
        <v>23.9</v>
      </c>
      <c r="C36" s="21">
        <v>8.8000000000000007</v>
      </c>
      <c r="D36" s="19">
        <v>2</v>
      </c>
    </row>
    <row r="37" spans="2:13" x14ac:dyDescent="0.3">
      <c r="B37" s="20">
        <v>18.899999999999999</v>
      </c>
      <c r="C37" s="21">
        <v>33.299999999999997</v>
      </c>
      <c r="D37" s="19">
        <v>5</v>
      </c>
      <c r="G37" s="7"/>
      <c r="H37" s="7" t="s">
        <v>431</v>
      </c>
      <c r="I37" s="7" t="s">
        <v>426</v>
      </c>
      <c r="J37" s="7" t="s">
        <v>13</v>
      </c>
      <c r="K37" s="7" t="s">
        <v>324</v>
      </c>
      <c r="L37" s="7" t="s">
        <v>432</v>
      </c>
      <c r="M37" s="7" t="s">
        <v>433</v>
      </c>
    </row>
    <row r="38" spans="2:13" x14ac:dyDescent="0.3">
      <c r="B38" s="20">
        <v>15.9</v>
      </c>
      <c r="C38" s="21">
        <v>35.9</v>
      </c>
      <c r="D38" s="19">
        <v>5</v>
      </c>
      <c r="G38" t="s">
        <v>429</v>
      </c>
      <c r="H38" s="41">
        <v>25.030495767938866</v>
      </c>
      <c r="I38" s="41">
        <v>0.6933754934536791</v>
      </c>
      <c r="J38" s="41">
        <v>36.099481455946531</v>
      </c>
      <c r="K38" s="41">
        <v>1.928424421726939E-165</v>
      </c>
      <c r="L38" s="41">
        <v>23.669281400456228</v>
      </c>
      <c r="M38" s="41">
        <v>26.391710135421505</v>
      </c>
    </row>
    <row r="39" spans="2:13" ht="15" thickBot="1" x14ac:dyDescent="0.35">
      <c r="B39" s="20">
        <v>13.9</v>
      </c>
      <c r="C39" s="21">
        <v>49.9</v>
      </c>
      <c r="D39" s="19">
        <v>5</v>
      </c>
      <c r="G39" s="6" t="s">
        <v>21</v>
      </c>
      <c r="H39" s="42">
        <v>-1.9430005424484582</v>
      </c>
      <c r="I39" s="42">
        <v>0.18085548777871827</v>
      </c>
      <c r="J39" s="42">
        <v>-10.743387255275183</v>
      </c>
      <c r="K39" s="42">
        <v>4.0320746461110257E-25</v>
      </c>
      <c r="L39" s="42">
        <v>-2.29805071472415</v>
      </c>
      <c r="M39" s="42">
        <v>-1.5879503701727662</v>
      </c>
    </row>
    <row r="40" spans="2:13" x14ac:dyDescent="0.3">
      <c r="B40" s="20">
        <v>23.9</v>
      </c>
      <c r="C40" s="21">
        <v>23.7</v>
      </c>
      <c r="D40" s="19">
        <v>3</v>
      </c>
    </row>
    <row r="41" spans="2:13" x14ac:dyDescent="0.3">
      <c r="B41" s="20">
        <v>23.9</v>
      </c>
      <c r="C41" s="21">
        <v>29.8</v>
      </c>
      <c r="D41" s="19">
        <v>3</v>
      </c>
    </row>
    <row r="42" spans="2:13" x14ac:dyDescent="0.3">
      <c r="B42" s="20">
        <v>23.9</v>
      </c>
      <c r="C42" s="21">
        <v>33</v>
      </c>
      <c r="D42" s="19">
        <v>3</v>
      </c>
    </row>
    <row r="43" spans="2:13" x14ac:dyDescent="0.3">
      <c r="B43" s="20">
        <v>23.9</v>
      </c>
      <c r="C43" s="21">
        <v>38.6</v>
      </c>
      <c r="D43" s="19">
        <v>3</v>
      </c>
      <c r="G43" s="136" t="s">
        <v>478</v>
      </c>
      <c r="H43" s="137"/>
      <c r="I43" s="137"/>
      <c r="J43" s="137"/>
      <c r="K43" s="137"/>
      <c r="L43" s="138"/>
    </row>
    <row r="44" spans="2:13" x14ac:dyDescent="0.3">
      <c r="B44" s="20">
        <v>34.9</v>
      </c>
      <c r="C44" s="21">
        <v>12.9</v>
      </c>
      <c r="D44" s="19">
        <v>1</v>
      </c>
      <c r="G44" s="139" t="s">
        <v>504</v>
      </c>
      <c r="H44" s="140"/>
      <c r="I44" s="140"/>
      <c r="J44" s="140"/>
      <c r="K44" s="140"/>
      <c r="L44" s="141"/>
    </row>
    <row r="45" spans="2:13" x14ac:dyDescent="0.3">
      <c r="B45" s="20">
        <v>26.9</v>
      </c>
      <c r="C45" s="21">
        <v>24.6</v>
      </c>
      <c r="D45" s="19">
        <v>2</v>
      </c>
      <c r="G45" s="142" t="s">
        <v>505</v>
      </c>
      <c r="H45" s="143"/>
      <c r="I45" s="143"/>
      <c r="J45" s="140"/>
      <c r="K45" s="140"/>
      <c r="L45" s="141"/>
    </row>
    <row r="46" spans="2:13" x14ac:dyDescent="0.3">
      <c r="B46" s="20">
        <v>39.9</v>
      </c>
      <c r="C46" s="21">
        <v>19.3</v>
      </c>
      <c r="D46" s="19">
        <v>2</v>
      </c>
      <c r="G46" s="139" t="s">
        <v>477</v>
      </c>
      <c r="H46" s="140"/>
      <c r="I46" s="140"/>
      <c r="J46" s="140"/>
      <c r="K46" s="140"/>
      <c r="L46" s="141"/>
    </row>
    <row r="47" spans="2:13" x14ac:dyDescent="0.3">
      <c r="B47" s="20">
        <v>9.9</v>
      </c>
      <c r="C47" s="21">
        <v>62.7</v>
      </c>
      <c r="D47" s="19">
        <v>6</v>
      </c>
      <c r="G47" s="139" t="s">
        <v>507</v>
      </c>
      <c r="H47" s="140"/>
      <c r="I47" s="140"/>
      <c r="J47" s="140"/>
      <c r="K47" s="140"/>
      <c r="L47" s="141"/>
    </row>
    <row r="48" spans="2:13" x14ac:dyDescent="0.3">
      <c r="B48" s="20">
        <v>24.9</v>
      </c>
      <c r="C48" s="21">
        <v>23.1</v>
      </c>
      <c r="D48" s="19">
        <v>3</v>
      </c>
      <c r="G48" s="139" t="s">
        <v>506</v>
      </c>
      <c r="H48" s="140"/>
      <c r="I48" s="140"/>
      <c r="J48" s="140"/>
      <c r="K48" s="140"/>
      <c r="L48" s="141"/>
    </row>
    <row r="49" spans="2:12" x14ac:dyDescent="0.3">
      <c r="B49" s="20">
        <v>24.9</v>
      </c>
      <c r="C49" s="21">
        <v>15.1</v>
      </c>
      <c r="D49" s="19">
        <v>3</v>
      </c>
      <c r="G49" s="139" t="s">
        <v>484</v>
      </c>
      <c r="H49" s="140"/>
      <c r="I49" s="140"/>
      <c r="J49" s="140"/>
      <c r="K49" s="140"/>
      <c r="L49" s="141"/>
    </row>
    <row r="50" spans="2:12" x14ac:dyDescent="0.3">
      <c r="B50" s="20">
        <v>23.9</v>
      </c>
      <c r="C50" s="21">
        <v>21.6</v>
      </c>
      <c r="D50" s="19">
        <v>3</v>
      </c>
      <c r="G50" s="144" t="s">
        <v>508</v>
      </c>
      <c r="H50" s="145"/>
      <c r="I50" s="145"/>
      <c r="J50" s="145"/>
      <c r="K50" s="145"/>
      <c r="L50" s="146"/>
    </row>
    <row r="51" spans="2:12" x14ac:dyDescent="0.3">
      <c r="B51" s="20">
        <v>19.8</v>
      </c>
      <c r="C51" s="21">
        <v>48.8</v>
      </c>
      <c r="D51" s="19">
        <v>3</v>
      </c>
    </row>
    <row r="52" spans="2:12" x14ac:dyDescent="0.3">
      <c r="B52" s="20">
        <v>41.9</v>
      </c>
      <c r="C52" s="21">
        <v>15.6</v>
      </c>
      <c r="D52" s="19">
        <v>3</v>
      </c>
      <c r="G52" s="183" t="s">
        <v>482</v>
      </c>
      <c r="H52" s="184"/>
      <c r="J52" s="158" t="s">
        <v>483</v>
      </c>
      <c r="K52" s="155"/>
    </row>
    <row r="53" spans="2:12" x14ac:dyDescent="0.3">
      <c r="B53" s="20">
        <v>10.8</v>
      </c>
      <c r="C53" s="21">
        <v>120</v>
      </c>
      <c r="D53" s="19">
        <v>5</v>
      </c>
      <c r="G53" s="39" t="s">
        <v>479</v>
      </c>
      <c r="H53" s="130">
        <v>16.66986</v>
      </c>
      <c r="J53" s="39" t="s">
        <v>479</v>
      </c>
      <c r="K53" s="130">
        <f>H53</f>
        <v>16.66986</v>
      </c>
    </row>
    <row r="54" spans="2:12" x14ac:dyDescent="0.3">
      <c r="B54" s="20">
        <v>10.9</v>
      </c>
      <c r="C54" s="21">
        <v>41.3</v>
      </c>
      <c r="D54" s="19">
        <v>3</v>
      </c>
      <c r="G54" s="39" t="s">
        <v>480</v>
      </c>
      <c r="H54" s="130">
        <v>16.000129999999999</v>
      </c>
      <c r="J54" s="39" t="s">
        <v>480</v>
      </c>
      <c r="K54" s="130">
        <v>-0.281051</v>
      </c>
    </row>
    <row r="55" spans="2:12" x14ac:dyDescent="0.3">
      <c r="B55" s="20">
        <v>11.9</v>
      </c>
      <c r="C55" s="21">
        <v>30.8</v>
      </c>
      <c r="D55" s="19">
        <v>2</v>
      </c>
      <c r="G55" s="39" t="s">
        <v>481</v>
      </c>
      <c r="H55" s="130">
        <v>17.339590000000001</v>
      </c>
      <c r="J55" s="39" t="s">
        <v>481</v>
      </c>
      <c r="K55" s="130">
        <v>33.62077</v>
      </c>
    </row>
    <row r="56" spans="2:12" x14ac:dyDescent="0.3">
      <c r="B56" s="20">
        <v>13</v>
      </c>
      <c r="C56" s="21">
        <v>4.0999999999999996</v>
      </c>
      <c r="D56" s="19">
        <v>1</v>
      </c>
    </row>
    <row r="57" spans="2:12" ht="15" thickBot="1" x14ac:dyDescent="0.35">
      <c r="B57" s="20">
        <v>4</v>
      </c>
      <c r="C57" s="21">
        <v>109.7</v>
      </c>
      <c r="D57" s="19">
        <v>7</v>
      </c>
    </row>
    <row r="58" spans="2:12" x14ac:dyDescent="0.3">
      <c r="B58" s="20">
        <v>8.9</v>
      </c>
      <c r="C58" s="21">
        <v>27.8</v>
      </c>
      <c r="D58" s="19">
        <v>2</v>
      </c>
      <c r="G58" s="7"/>
      <c r="H58" s="7" t="s">
        <v>18</v>
      </c>
      <c r="I58" s="7" t="s">
        <v>0</v>
      </c>
      <c r="J58" s="7" t="s">
        <v>21</v>
      </c>
    </row>
    <row r="59" spans="2:12" x14ac:dyDescent="0.3">
      <c r="B59" s="20">
        <v>8.9</v>
      </c>
      <c r="C59" s="21">
        <v>33.1</v>
      </c>
      <c r="D59" s="19">
        <v>2</v>
      </c>
      <c r="G59" t="s">
        <v>18</v>
      </c>
      <c r="H59">
        <v>1</v>
      </c>
    </row>
    <row r="60" spans="2:12" x14ac:dyDescent="0.3">
      <c r="B60" s="20">
        <v>12.9</v>
      </c>
      <c r="C60" s="21">
        <v>26.9</v>
      </c>
      <c r="D60" s="19">
        <v>3</v>
      </c>
      <c r="G60" t="s">
        <v>0</v>
      </c>
      <c r="H60" s="41">
        <v>-0.46620577681876052</v>
      </c>
      <c r="I60" s="57">
        <v>1</v>
      </c>
    </row>
    <row r="61" spans="2:12" ht="15" thickBot="1" x14ac:dyDescent="0.35">
      <c r="B61" s="20">
        <v>13.9</v>
      </c>
      <c r="C61" s="21">
        <v>10.7</v>
      </c>
      <c r="D61" s="19">
        <v>1</v>
      </c>
      <c r="G61" s="6" t="s">
        <v>21</v>
      </c>
      <c r="H61" s="42">
        <v>-0.36711128625004524</v>
      </c>
      <c r="I61" s="159">
        <v>0.7320781102816688</v>
      </c>
      <c r="J61" s="6">
        <v>1</v>
      </c>
    </row>
    <row r="62" spans="2:12" x14ac:dyDescent="0.3">
      <c r="B62" s="20">
        <v>14.9</v>
      </c>
      <c r="C62" s="21">
        <v>2.8</v>
      </c>
      <c r="D62" s="19">
        <v>1</v>
      </c>
      <c r="I62" s="160" t="s">
        <v>503</v>
      </c>
    </row>
    <row r="63" spans="2:12" x14ac:dyDescent="0.3">
      <c r="B63" s="20">
        <v>17.899999999999999</v>
      </c>
      <c r="C63" s="21">
        <v>20</v>
      </c>
      <c r="D63" s="19">
        <v>3</v>
      </c>
      <c r="I63" s="10" t="s">
        <v>499</v>
      </c>
      <c r="L63" s="156" t="s">
        <v>509</v>
      </c>
    </row>
    <row r="64" spans="2:12" x14ac:dyDescent="0.3">
      <c r="B64" s="20">
        <v>16.899999999999999</v>
      </c>
      <c r="C64" s="21">
        <v>34.6</v>
      </c>
      <c r="D64" s="19">
        <v>4</v>
      </c>
    </row>
    <row r="65" spans="2:4" x14ac:dyDescent="0.3">
      <c r="B65" s="20">
        <v>12.4</v>
      </c>
      <c r="C65" s="21">
        <v>69.2</v>
      </c>
      <c r="D65" s="19">
        <v>4</v>
      </c>
    </row>
    <row r="66" spans="2:4" x14ac:dyDescent="0.3">
      <c r="B66" s="20">
        <v>17.899999999999999</v>
      </c>
      <c r="C66" s="21">
        <v>53.1</v>
      </c>
      <c r="D66" s="19">
        <v>8</v>
      </c>
    </row>
    <row r="67" spans="2:4" x14ac:dyDescent="0.3">
      <c r="B67" s="20">
        <v>13.9</v>
      </c>
      <c r="C67" s="21">
        <v>35.799999999999997</v>
      </c>
      <c r="D67" s="19">
        <v>4</v>
      </c>
    </row>
    <row r="68" spans="2:4" x14ac:dyDescent="0.3">
      <c r="B68" s="20">
        <v>13.4</v>
      </c>
      <c r="C68" s="21">
        <v>20.100000000000001</v>
      </c>
      <c r="D68" s="19">
        <v>4</v>
      </c>
    </row>
    <row r="69" spans="2:4" x14ac:dyDescent="0.3">
      <c r="B69" s="20">
        <v>13.9</v>
      </c>
      <c r="C69" s="21">
        <v>58.3</v>
      </c>
      <c r="D69" s="19">
        <v>4</v>
      </c>
    </row>
    <row r="70" spans="2:4" x14ac:dyDescent="0.3">
      <c r="B70" s="20">
        <v>11.9</v>
      </c>
      <c r="C70" s="21">
        <v>33.700000000000003</v>
      </c>
      <c r="D70" s="19">
        <v>3</v>
      </c>
    </row>
    <row r="71" spans="2:4" x14ac:dyDescent="0.3">
      <c r="B71" s="20">
        <v>12.9</v>
      </c>
      <c r="C71" s="21">
        <v>20.6</v>
      </c>
      <c r="D71" s="19">
        <v>1</v>
      </c>
    </row>
    <row r="72" spans="2:4" x14ac:dyDescent="0.3">
      <c r="B72" s="20">
        <v>4</v>
      </c>
      <c r="C72" s="21">
        <v>144.19999999999999</v>
      </c>
      <c r="D72" s="19">
        <v>8</v>
      </c>
    </row>
    <row r="73" spans="2:4" x14ac:dyDescent="0.3">
      <c r="B73" s="20">
        <v>11.9</v>
      </c>
      <c r="C73" s="21">
        <v>38.4</v>
      </c>
      <c r="D73" s="19">
        <v>4</v>
      </c>
    </row>
    <row r="74" spans="2:4" x14ac:dyDescent="0.3">
      <c r="B74" s="20">
        <v>12.9</v>
      </c>
      <c r="C74" s="21">
        <v>44.3</v>
      </c>
      <c r="D74" s="19">
        <v>3</v>
      </c>
    </row>
    <row r="75" spans="2:4" x14ac:dyDescent="0.3">
      <c r="B75" s="20">
        <v>11.9</v>
      </c>
      <c r="C75" s="21">
        <v>45</v>
      </c>
      <c r="D75" s="19">
        <v>3</v>
      </c>
    </row>
    <row r="76" spans="2:4" x14ac:dyDescent="0.3">
      <c r="B76" s="20">
        <v>14.9</v>
      </c>
      <c r="C76" s="21">
        <v>47.1</v>
      </c>
      <c r="D76" s="19">
        <v>3</v>
      </c>
    </row>
    <row r="77" spans="2:4" x14ac:dyDescent="0.3">
      <c r="B77" s="20">
        <v>13.9</v>
      </c>
      <c r="C77" s="21">
        <v>28.7</v>
      </c>
      <c r="D77" s="19">
        <v>2</v>
      </c>
    </row>
    <row r="78" spans="2:4" x14ac:dyDescent="0.3">
      <c r="B78" s="20">
        <v>10.9</v>
      </c>
      <c r="C78" s="21">
        <v>48.7</v>
      </c>
      <c r="D78" s="19">
        <v>5</v>
      </c>
    </row>
    <row r="79" spans="2:4" x14ac:dyDescent="0.3">
      <c r="B79" s="20">
        <v>9.9</v>
      </c>
      <c r="C79" s="21">
        <v>37.6</v>
      </c>
      <c r="D79" s="19">
        <v>3</v>
      </c>
    </row>
    <row r="80" spans="2:4" x14ac:dyDescent="0.3">
      <c r="B80" s="20">
        <v>8.4</v>
      </c>
      <c r="C80" s="21">
        <v>55.7</v>
      </c>
      <c r="D80" s="19">
        <v>6</v>
      </c>
    </row>
    <row r="81" spans="2:4" x14ac:dyDescent="0.3">
      <c r="B81" s="20">
        <v>8.6999999999999993</v>
      </c>
      <c r="C81" s="21">
        <v>39.700000000000003</v>
      </c>
      <c r="D81" s="19">
        <v>5</v>
      </c>
    </row>
    <row r="82" spans="2:4" x14ac:dyDescent="0.3">
      <c r="B82" s="20">
        <v>11.9</v>
      </c>
      <c r="C82" s="21">
        <v>35.200000000000003</v>
      </c>
      <c r="D82" s="19">
        <v>3</v>
      </c>
    </row>
    <row r="83" spans="2:4" x14ac:dyDescent="0.3">
      <c r="B83" s="20">
        <v>13.9</v>
      </c>
      <c r="C83" s="21">
        <v>18.100000000000001</v>
      </c>
      <c r="D83" s="19">
        <v>3</v>
      </c>
    </row>
    <row r="84" spans="2:4" x14ac:dyDescent="0.3">
      <c r="B84" s="20">
        <v>11.8</v>
      </c>
      <c r="C84" s="21">
        <v>32.5</v>
      </c>
      <c r="D84" s="19">
        <v>2</v>
      </c>
    </row>
    <row r="85" spans="2:4" x14ac:dyDescent="0.3">
      <c r="B85" s="20">
        <v>4.5</v>
      </c>
      <c r="C85" s="21">
        <v>40</v>
      </c>
      <c r="D85" s="19">
        <v>8</v>
      </c>
    </row>
    <row r="86" spans="2:4" x14ac:dyDescent="0.3">
      <c r="B86" s="20">
        <v>13.5</v>
      </c>
      <c r="C86" s="21">
        <v>22</v>
      </c>
      <c r="D86" s="19">
        <v>3</v>
      </c>
    </row>
    <row r="87" spans="2:4" x14ac:dyDescent="0.3">
      <c r="B87" s="20">
        <v>16.899999999999999</v>
      </c>
      <c r="C87" s="21">
        <v>20</v>
      </c>
      <c r="D87" s="19">
        <v>4</v>
      </c>
    </row>
    <row r="88" spans="2:4" x14ac:dyDescent="0.3">
      <c r="B88" s="20">
        <v>31.9</v>
      </c>
      <c r="C88" s="21">
        <v>20.6</v>
      </c>
      <c r="D88" s="19">
        <v>4</v>
      </c>
    </row>
    <row r="89" spans="2:4" x14ac:dyDescent="0.3">
      <c r="B89" s="20">
        <v>10.8</v>
      </c>
      <c r="C89" s="21">
        <v>68.900000000000006</v>
      </c>
      <c r="D89" s="19">
        <v>4</v>
      </c>
    </row>
    <row r="90" spans="2:4" x14ac:dyDescent="0.3">
      <c r="B90" s="20">
        <v>15.6</v>
      </c>
      <c r="C90" s="21">
        <v>27</v>
      </c>
      <c r="D90" s="19">
        <v>2</v>
      </c>
    </row>
    <row r="91" spans="2:4" x14ac:dyDescent="0.3">
      <c r="B91" s="20">
        <v>13.9</v>
      </c>
      <c r="C91" s="21">
        <v>26.7</v>
      </c>
      <c r="D91" s="19">
        <v>3</v>
      </c>
    </row>
    <row r="92" spans="2:4" x14ac:dyDescent="0.3">
      <c r="B92" s="20">
        <v>16.5</v>
      </c>
      <c r="C92" s="21">
        <v>34.9</v>
      </c>
      <c r="D92" s="19">
        <v>3</v>
      </c>
    </row>
    <row r="93" spans="2:4" x14ac:dyDescent="0.3">
      <c r="B93" s="20">
        <v>17.899999999999999</v>
      </c>
      <c r="C93" s="21">
        <v>19.2</v>
      </c>
      <c r="D93" s="19">
        <v>1</v>
      </c>
    </row>
    <row r="94" spans="2:4" x14ac:dyDescent="0.3">
      <c r="B94" s="20">
        <v>18.899999999999999</v>
      </c>
      <c r="C94" s="21">
        <v>20.5</v>
      </c>
      <c r="D94" s="19">
        <v>4</v>
      </c>
    </row>
    <row r="95" spans="2:4" x14ac:dyDescent="0.3">
      <c r="B95" s="20">
        <v>13.4</v>
      </c>
      <c r="C95" s="21">
        <v>58</v>
      </c>
      <c r="D95" s="19">
        <v>4</v>
      </c>
    </row>
    <row r="96" spans="2:4" x14ac:dyDescent="0.3">
      <c r="B96" s="20">
        <v>14.8</v>
      </c>
      <c r="C96" s="21">
        <v>10.3</v>
      </c>
      <c r="D96" s="19">
        <v>1</v>
      </c>
    </row>
    <row r="97" spans="2:4" x14ac:dyDescent="0.3">
      <c r="B97" s="20">
        <v>14.8</v>
      </c>
      <c r="C97" s="21">
        <v>14.9</v>
      </c>
      <c r="D97" s="19">
        <v>1</v>
      </c>
    </row>
    <row r="98" spans="2:4" x14ac:dyDescent="0.3">
      <c r="B98" s="20">
        <v>14.8</v>
      </c>
      <c r="C98" s="21">
        <v>16.100000000000001</v>
      </c>
      <c r="D98" s="19">
        <v>1</v>
      </c>
    </row>
    <row r="99" spans="2:4" x14ac:dyDescent="0.3">
      <c r="B99" s="20">
        <v>14.4</v>
      </c>
      <c r="C99" s="21">
        <v>31</v>
      </c>
      <c r="D99" s="19">
        <v>1</v>
      </c>
    </row>
    <row r="100" spans="2:4" x14ac:dyDescent="0.3">
      <c r="B100" s="20">
        <v>18.899999999999999</v>
      </c>
      <c r="C100" s="21">
        <v>12.6</v>
      </c>
      <c r="D100" s="19">
        <v>1</v>
      </c>
    </row>
    <row r="101" spans="2:4" x14ac:dyDescent="0.3">
      <c r="B101" s="20">
        <v>11.9</v>
      </c>
      <c r="C101" s="21">
        <v>53.2</v>
      </c>
      <c r="D101" s="19">
        <v>5</v>
      </c>
    </row>
    <row r="102" spans="2:4" x14ac:dyDescent="0.3">
      <c r="B102" s="20">
        <v>4.9000000000000004</v>
      </c>
      <c r="C102" s="21">
        <v>95.3</v>
      </c>
      <c r="D102" s="19">
        <v>9</v>
      </c>
    </row>
    <row r="103" spans="2:4" x14ac:dyDescent="0.3">
      <c r="B103" s="20">
        <v>16.899999999999999</v>
      </c>
      <c r="C103" s="21">
        <v>34.6</v>
      </c>
      <c r="D103" s="19">
        <v>2</v>
      </c>
    </row>
    <row r="104" spans="2:4" x14ac:dyDescent="0.3">
      <c r="B104" s="20">
        <v>16.899999999999999</v>
      </c>
      <c r="C104" s="21">
        <v>22.4</v>
      </c>
      <c r="D104" s="19">
        <v>2</v>
      </c>
    </row>
    <row r="105" spans="2:4" x14ac:dyDescent="0.3">
      <c r="B105" s="20">
        <v>17.8</v>
      </c>
      <c r="C105" s="21">
        <v>47.6</v>
      </c>
      <c r="D105" s="19">
        <v>4</v>
      </c>
    </row>
    <row r="106" spans="2:4" x14ac:dyDescent="0.3">
      <c r="B106" s="20">
        <v>15.8</v>
      </c>
      <c r="C106" s="21">
        <v>54</v>
      </c>
      <c r="D106" s="19">
        <v>3</v>
      </c>
    </row>
    <row r="107" spans="2:4" x14ac:dyDescent="0.3">
      <c r="B107" s="20">
        <v>16.899999999999999</v>
      </c>
      <c r="C107" s="21">
        <v>31.5</v>
      </c>
      <c r="D107" s="19">
        <v>3</v>
      </c>
    </row>
    <row r="108" spans="2:4" x14ac:dyDescent="0.3">
      <c r="B108" s="20">
        <v>18.8</v>
      </c>
      <c r="C108" s="21">
        <v>39.799999999999997</v>
      </c>
      <c r="D108" s="19">
        <v>2</v>
      </c>
    </row>
    <row r="109" spans="2:4" x14ac:dyDescent="0.3">
      <c r="B109" s="20">
        <v>22.4</v>
      </c>
      <c r="C109" s="21">
        <v>6.9</v>
      </c>
      <c r="D109" s="19">
        <v>4</v>
      </c>
    </row>
    <row r="110" spans="2:4" x14ac:dyDescent="0.3">
      <c r="B110" s="20">
        <v>12.9</v>
      </c>
      <c r="C110" s="21">
        <v>53.5</v>
      </c>
      <c r="D110" s="19">
        <v>5</v>
      </c>
    </row>
    <row r="111" spans="2:4" x14ac:dyDescent="0.3">
      <c r="B111" s="20">
        <v>13</v>
      </c>
      <c r="C111" s="21">
        <v>43.8</v>
      </c>
      <c r="D111" s="19">
        <v>4</v>
      </c>
    </row>
    <row r="112" spans="2:4" x14ac:dyDescent="0.3">
      <c r="B112" s="20">
        <v>8.5</v>
      </c>
      <c r="C112" s="21">
        <v>42.6</v>
      </c>
      <c r="D112" s="19">
        <v>4</v>
      </c>
    </row>
    <row r="113" spans="2:4" x14ac:dyDescent="0.3">
      <c r="B113" s="20">
        <v>8.9</v>
      </c>
      <c r="C113" s="21">
        <v>43.2</v>
      </c>
      <c r="D113" s="19">
        <v>3</v>
      </c>
    </row>
    <row r="114" spans="2:4" x14ac:dyDescent="0.3">
      <c r="B114" s="20">
        <v>10.9</v>
      </c>
      <c r="C114" s="21">
        <v>38.200000000000003</v>
      </c>
      <c r="D114" s="19">
        <v>2</v>
      </c>
    </row>
    <row r="115" spans="2:4" x14ac:dyDescent="0.3">
      <c r="B115" s="20">
        <v>6.9</v>
      </c>
      <c r="C115" s="21">
        <v>39.200000000000003</v>
      </c>
      <c r="D115" s="19">
        <v>6</v>
      </c>
    </row>
    <row r="116" spans="2:4" x14ac:dyDescent="0.3">
      <c r="B116" s="20">
        <v>11.8</v>
      </c>
      <c r="C116" s="21">
        <v>24.6</v>
      </c>
      <c r="D116" s="19">
        <v>1</v>
      </c>
    </row>
    <row r="117" spans="2:4" x14ac:dyDescent="0.3">
      <c r="B117" s="20">
        <v>10.9</v>
      </c>
      <c r="C117" s="21">
        <v>27.1</v>
      </c>
      <c r="D117" s="19">
        <v>1</v>
      </c>
    </row>
    <row r="118" spans="2:4" x14ac:dyDescent="0.3">
      <c r="B118" s="20">
        <v>11.6</v>
      </c>
      <c r="C118" s="21">
        <v>56.4</v>
      </c>
      <c r="D118" s="19">
        <v>2</v>
      </c>
    </row>
    <row r="119" spans="2:4" x14ac:dyDescent="0.3">
      <c r="B119" s="20">
        <v>9.9</v>
      </c>
      <c r="C119" s="21">
        <v>17.2</v>
      </c>
      <c r="D119" s="19">
        <v>5</v>
      </c>
    </row>
    <row r="120" spans="2:4" x14ac:dyDescent="0.3">
      <c r="B120" s="20">
        <v>9.3000000000000007</v>
      </c>
      <c r="C120" s="21">
        <v>38.4</v>
      </c>
      <c r="D120" s="19">
        <v>4</v>
      </c>
    </row>
    <row r="121" spans="2:4" x14ac:dyDescent="0.3">
      <c r="B121" s="20">
        <v>10.8</v>
      </c>
      <c r="C121" s="21">
        <v>38.9</v>
      </c>
      <c r="D121" s="19">
        <v>3</v>
      </c>
    </row>
    <row r="122" spans="2:4" x14ac:dyDescent="0.3">
      <c r="B122" s="20">
        <v>13.6</v>
      </c>
      <c r="C122" s="21">
        <v>35.1</v>
      </c>
      <c r="D122" s="19">
        <v>2</v>
      </c>
    </row>
    <row r="123" spans="2:4" x14ac:dyDescent="0.3">
      <c r="B123" s="20">
        <v>13.9</v>
      </c>
      <c r="C123" s="21">
        <v>45.3</v>
      </c>
      <c r="D123" s="19">
        <v>2</v>
      </c>
    </row>
    <row r="124" spans="2:4" x14ac:dyDescent="0.3">
      <c r="B124" s="20">
        <v>5.8</v>
      </c>
      <c r="C124" s="21">
        <v>89</v>
      </c>
      <c r="D124" s="19">
        <v>8</v>
      </c>
    </row>
    <row r="125" spans="2:4" x14ac:dyDescent="0.3">
      <c r="B125" s="20">
        <v>14.9</v>
      </c>
      <c r="C125" s="21">
        <v>16.899999999999999</v>
      </c>
      <c r="D125" s="19">
        <v>1</v>
      </c>
    </row>
    <row r="126" spans="2:4" x14ac:dyDescent="0.3">
      <c r="B126" s="20">
        <v>13.9</v>
      </c>
      <c r="C126" s="21">
        <v>19.8</v>
      </c>
      <c r="D126" s="19">
        <v>1</v>
      </c>
    </row>
    <row r="127" spans="2:4" x14ac:dyDescent="0.3">
      <c r="B127" s="20">
        <v>14.5</v>
      </c>
      <c r="C127" s="21">
        <v>20.5</v>
      </c>
      <c r="D127" s="19">
        <v>1</v>
      </c>
    </row>
    <row r="128" spans="2:4" x14ac:dyDescent="0.3">
      <c r="B128" s="20">
        <v>14.9</v>
      </c>
      <c r="C128" s="21">
        <v>16.399999999999999</v>
      </c>
      <c r="D128" s="19">
        <v>1</v>
      </c>
    </row>
    <row r="129" spans="2:4" x14ac:dyDescent="0.3">
      <c r="B129" s="20">
        <v>15.9</v>
      </c>
      <c r="C129" s="21">
        <v>25.1</v>
      </c>
      <c r="D129" s="19">
        <v>1</v>
      </c>
    </row>
    <row r="130" spans="2:4" x14ac:dyDescent="0.3">
      <c r="B130" s="20">
        <v>13.8</v>
      </c>
      <c r="C130" s="21">
        <v>27.5</v>
      </c>
      <c r="D130" s="19">
        <v>1</v>
      </c>
    </row>
    <row r="131" spans="2:4" x14ac:dyDescent="0.3">
      <c r="B131" s="20">
        <v>15.8</v>
      </c>
      <c r="C131" s="21">
        <v>12.8</v>
      </c>
      <c r="D131" s="19">
        <v>1</v>
      </c>
    </row>
    <row r="132" spans="2:4" x14ac:dyDescent="0.3">
      <c r="B132" s="20">
        <v>12.4</v>
      </c>
      <c r="C132" s="21">
        <v>21</v>
      </c>
      <c r="D132" s="19">
        <v>2</v>
      </c>
    </row>
    <row r="133" spans="2:4" x14ac:dyDescent="0.3">
      <c r="B133" s="20">
        <v>14.9</v>
      </c>
      <c r="C133" s="21">
        <v>18.5</v>
      </c>
      <c r="D133" s="19">
        <v>1</v>
      </c>
    </row>
    <row r="134" spans="2:4" x14ac:dyDescent="0.3">
      <c r="B134" s="20">
        <v>11.9</v>
      </c>
      <c r="C134" s="21">
        <v>30.3</v>
      </c>
      <c r="D134" s="19">
        <v>3</v>
      </c>
    </row>
    <row r="135" spans="2:4" x14ac:dyDescent="0.3">
      <c r="B135" s="20">
        <v>17.899999999999999</v>
      </c>
      <c r="C135" s="21">
        <v>29.6</v>
      </c>
      <c r="D135" s="19">
        <v>2</v>
      </c>
    </row>
    <row r="136" spans="2:4" x14ac:dyDescent="0.3">
      <c r="B136" s="20">
        <v>19.899999999999999</v>
      </c>
      <c r="C136" s="21">
        <v>27.7</v>
      </c>
      <c r="D136" s="19">
        <v>3</v>
      </c>
    </row>
    <row r="137" spans="2:4" x14ac:dyDescent="0.3">
      <c r="B137" s="20">
        <v>19.899999999999999</v>
      </c>
      <c r="C137" s="21">
        <v>32.299999999999997</v>
      </c>
      <c r="D137" s="19">
        <v>3</v>
      </c>
    </row>
    <row r="138" spans="2:4" x14ac:dyDescent="0.3">
      <c r="B138" s="20">
        <v>16.899999999999999</v>
      </c>
      <c r="C138" s="21">
        <v>48.1</v>
      </c>
      <c r="D138" s="19">
        <v>3</v>
      </c>
    </row>
    <row r="139" spans="2:4" x14ac:dyDescent="0.3">
      <c r="B139" s="20">
        <v>21.9</v>
      </c>
      <c r="C139" s="21">
        <v>48.4</v>
      </c>
      <c r="D139" s="19">
        <v>3</v>
      </c>
    </row>
    <row r="140" spans="2:4" x14ac:dyDescent="0.3">
      <c r="B140" s="20">
        <v>17.899999999999999</v>
      </c>
      <c r="C140" s="21">
        <v>34.299999999999997</v>
      </c>
      <c r="D140" s="19">
        <v>2</v>
      </c>
    </row>
    <row r="141" spans="2:4" x14ac:dyDescent="0.3">
      <c r="B141" s="20">
        <v>13.9</v>
      </c>
      <c r="C141" s="21">
        <v>22.9</v>
      </c>
      <c r="D141" s="19">
        <v>3</v>
      </c>
    </row>
    <row r="142" spans="2:4" x14ac:dyDescent="0.3">
      <c r="B142" s="20">
        <v>18.899999999999999</v>
      </c>
      <c r="C142" s="21">
        <v>28.5</v>
      </c>
      <c r="D142" s="19">
        <v>3</v>
      </c>
    </row>
    <row r="143" spans="2:4" x14ac:dyDescent="0.3">
      <c r="B143" s="20">
        <v>12.9</v>
      </c>
      <c r="C143" s="21">
        <v>32.9</v>
      </c>
      <c r="D143" s="19">
        <v>3</v>
      </c>
    </row>
    <row r="144" spans="2:4" x14ac:dyDescent="0.3">
      <c r="B144" s="20">
        <v>7.9</v>
      </c>
      <c r="C144" s="21">
        <v>68.2</v>
      </c>
      <c r="D144" s="19">
        <v>4</v>
      </c>
    </row>
    <row r="145" spans="2:4" x14ac:dyDescent="0.3">
      <c r="B145" s="20">
        <v>11.9</v>
      </c>
      <c r="C145" s="21">
        <v>44</v>
      </c>
      <c r="D145" s="19">
        <v>2</v>
      </c>
    </row>
    <row r="146" spans="2:4" x14ac:dyDescent="0.3">
      <c r="B146" s="20">
        <v>9</v>
      </c>
      <c r="C146" s="21">
        <v>40.4</v>
      </c>
      <c r="D146" s="19">
        <v>4</v>
      </c>
    </row>
    <row r="147" spans="2:4" x14ac:dyDescent="0.3">
      <c r="B147" s="20">
        <v>14.9</v>
      </c>
      <c r="C147" s="21">
        <v>42.2</v>
      </c>
      <c r="D147" s="19">
        <v>3</v>
      </c>
    </row>
    <row r="148" spans="2:4" x14ac:dyDescent="0.3">
      <c r="B148" s="20">
        <v>12.9</v>
      </c>
      <c r="C148" s="21">
        <v>25.7</v>
      </c>
      <c r="D148" s="19">
        <v>2</v>
      </c>
    </row>
    <row r="149" spans="2:4" x14ac:dyDescent="0.3">
      <c r="B149" s="20">
        <v>15.4</v>
      </c>
      <c r="C149" s="21">
        <v>16.100000000000001</v>
      </c>
      <c r="D149" s="19">
        <v>1</v>
      </c>
    </row>
    <row r="150" spans="2:4" x14ac:dyDescent="0.3">
      <c r="B150" s="20">
        <v>14.9</v>
      </c>
      <c r="C150" s="21">
        <v>23.4</v>
      </c>
      <c r="D150" s="19">
        <v>1</v>
      </c>
    </row>
    <row r="151" spans="2:4" x14ac:dyDescent="0.3">
      <c r="B151" s="20">
        <v>14.9</v>
      </c>
      <c r="C151" s="21">
        <v>24</v>
      </c>
      <c r="D151" s="19">
        <v>1</v>
      </c>
    </row>
    <row r="152" spans="2:4" x14ac:dyDescent="0.3">
      <c r="B152" s="20">
        <v>17.899999999999999</v>
      </c>
      <c r="C152" s="21">
        <v>29.9</v>
      </c>
      <c r="D152" s="19">
        <v>1</v>
      </c>
    </row>
    <row r="153" spans="2:4" x14ac:dyDescent="0.3">
      <c r="B153" s="20">
        <v>11.5</v>
      </c>
      <c r="C153" s="21">
        <v>64.599999999999994</v>
      </c>
      <c r="D153" s="19">
        <v>4</v>
      </c>
    </row>
    <row r="154" spans="2:4" x14ac:dyDescent="0.3">
      <c r="B154" s="20">
        <v>3.4</v>
      </c>
      <c r="C154" s="21">
        <v>69</v>
      </c>
      <c r="D154" s="19">
        <v>7</v>
      </c>
    </row>
    <row r="155" spans="2:4" x14ac:dyDescent="0.3">
      <c r="B155" s="20">
        <v>19.899999999999999</v>
      </c>
      <c r="C155" s="21">
        <v>10.9</v>
      </c>
      <c r="D155" s="19">
        <v>1</v>
      </c>
    </row>
    <row r="156" spans="2:4" x14ac:dyDescent="0.3">
      <c r="B156" s="20">
        <v>14.9</v>
      </c>
      <c r="C156" s="21">
        <v>24</v>
      </c>
      <c r="D156" s="19">
        <v>1</v>
      </c>
    </row>
    <row r="157" spans="2:4" x14ac:dyDescent="0.3">
      <c r="B157" s="20">
        <v>14.8</v>
      </c>
      <c r="C157" s="21">
        <v>27.3</v>
      </c>
      <c r="D157" s="19">
        <v>1</v>
      </c>
    </row>
    <row r="158" spans="2:4" x14ac:dyDescent="0.3">
      <c r="B158" s="20">
        <v>14.9</v>
      </c>
      <c r="C158" s="21">
        <v>27.6</v>
      </c>
      <c r="D158" s="19">
        <v>1</v>
      </c>
    </row>
    <row r="159" spans="2:4" x14ac:dyDescent="0.3">
      <c r="B159" s="20">
        <v>20.9</v>
      </c>
      <c r="C159" s="21">
        <v>29.7</v>
      </c>
      <c r="D159" s="19">
        <v>2</v>
      </c>
    </row>
    <row r="160" spans="2:4" x14ac:dyDescent="0.3">
      <c r="B160" s="20">
        <v>8.9</v>
      </c>
      <c r="C160" s="21">
        <v>76.599999999999994</v>
      </c>
      <c r="D160" s="19">
        <v>7</v>
      </c>
    </row>
    <row r="161" spans="2:4" x14ac:dyDescent="0.3">
      <c r="B161" s="20">
        <v>17.899999999999999</v>
      </c>
      <c r="C161" s="21">
        <v>6.4</v>
      </c>
      <c r="D161" s="19">
        <v>2</v>
      </c>
    </row>
    <row r="162" spans="2:4" x14ac:dyDescent="0.3">
      <c r="B162" s="20">
        <v>16.899999999999999</v>
      </c>
      <c r="C162" s="21">
        <v>10.7</v>
      </c>
      <c r="D162" s="19">
        <v>2</v>
      </c>
    </row>
    <row r="163" spans="2:4" x14ac:dyDescent="0.3">
      <c r="B163" s="20">
        <v>9.9</v>
      </c>
      <c r="C163" s="21">
        <v>104.9</v>
      </c>
      <c r="D163" s="19">
        <v>4</v>
      </c>
    </row>
    <row r="164" spans="2:4" x14ac:dyDescent="0.3">
      <c r="B164" s="20">
        <v>10.9</v>
      </c>
      <c r="C164" s="21">
        <v>12.7</v>
      </c>
      <c r="D164" s="19">
        <v>2</v>
      </c>
    </row>
    <row r="165" spans="2:4" x14ac:dyDescent="0.3">
      <c r="B165" s="20">
        <v>10</v>
      </c>
      <c r="C165" s="21">
        <v>58</v>
      </c>
      <c r="D165" s="19">
        <v>6</v>
      </c>
    </row>
    <row r="166" spans="2:4" x14ac:dyDescent="0.3">
      <c r="B166" s="20">
        <v>16.899999999999999</v>
      </c>
      <c r="C166" s="21">
        <v>32.700000000000003</v>
      </c>
      <c r="D166" s="19">
        <v>2</v>
      </c>
    </row>
    <row r="167" spans="2:4" x14ac:dyDescent="0.3">
      <c r="B167" s="20">
        <v>12.9</v>
      </c>
      <c r="C167" s="21">
        <v>44.3</v>
      </c>
      <c r="D167" s="19">
        <v>4</v>
      </c>
    </row>
    <row r="168" spans="2:4" x14ac:dyDescent="0.3">
      <c r="B168" s="20">
        <v>12.9</v>
      </c>
      <c r="C168" s="21">
        <v>66.3</v>
      </c>
      <c r="D168" s="19">
        <v>4</v>
      </c>
    </row>
    <row r="169" spans="2:4" x14ac:dyDescent="0.3">
      <c r="B169" s="20">
        <v>15.9</v>
      </c>
      <c r="C169" s="21">
        <v>31.6</v>
      </c>
      <c r="D169" s="19">
        <v>1</v>
      </c>
    </row>
    <row r="170" spans="2:4" x14ac:dyDescent="0.3">
      <c r="B170" s="20">
        <v>15.9</v>
      </c>
      <c r="C170" s="21">
        <v>27.3</v>
      </c>
      <c r="D170" s="19">
        <v>3</v>
      </c>
    </row>
    <row r="171" spans="2:4" x14ac:dyDescent="0.3">
      <c r="B171" s="20">
        <v>14.9</v>
      </c>
      <c r="C171" s="21">
        <v>44.3</v>
      </c>
      <c r="D171" s="19">
        <v>3</v>
      </c>
    </row>
    <row r="172" spans="2:4" x14ac:dyDescent="0.3">
      <c r="B172" s="20">
        <v>5.9</v>
      </c>
      <c r="C172" s="21">
        <v>108</v>
      </c>
      <c r="D172" s="19">
        <v>7</v>
      </c>
    </row>
    <row r="173" spans="2:4" x14ac:dyDescent="0.3">
      <c r="B173" s="20">
        <v>10.9</v>
      </c>
      <c r="C173" s="21">
        <v>34.4</v>
      </c>
      <c r="D173" s="19">
        <v>5</v>
      </c>
    </row>
    <row r="174" spans="2:4" x14ac:dyDescent="0.3">
      <c r="B174" s="20">
        <v>18.899999999999999</v>
      </c>
      <c r="C174" s="21">
        <v>16.600000000000001</v>
      </c>
      <c r="D174" s="19">
        <v>1</v>
      </c>
    </row>
    <row r="175" spans="2:4" x14ac:dyDescent="0.3">
      <c r="B175" s="20">
        <v>6.8</v>
      </c>
      <c r="C175" s="21">
        <v>68</v>
      </c>
      <c r="D175" s="19">
        <v>6</v>
      </c>
    </row>
    <row r="176" spans="2:4" x14ac:dyDescent="0.3">
      <c r="B176" s="20">
        <v>13.9</v>
      </c>
      <c r="C176" s="21">
        <v>61.4</v>
      </c>
      <c r="D176" s="19">
        <v>4</v>
      </c>
    </row>
    <row r="177" spans="2:4" x14ac:dyDescent="0.3">
      <c r="B177" s="20">
        <v>22.9</v>
      </c>
      <c r="C177" s="21">
        <v>52.8</v>
      </c>
      <c r="D177" s="19">
        <v>3</v>
      </c>
    </row>
    <row r="178" spans="2:4" x14ac:dyDescent="0.3">
      <c r="B178" s="20">
        <v>15.9</v>
      </c>
      <c r="C178" s="21">
        <v>42.9</v>
      </c>
      <c r="D178" s="19">
        <v>3</v>
      </c>
    </row>
    <row r="179" spans="2:4" x14ac:dyDescent="0.3">
      <c r="B179" s="20">
        <v>10.8</v>
      </c>
      <c r="C179" s="21">
        <v>27</v>
      </c>
      <c r="D179" s="19">
        <v>2</v>
      </c>
    </row>
    <row r="180" spans="2:4" x14ac:dyDescent="0.3">
      <c r="B180" s="20">
        <v>10.9</v>
      </c>
      <c r="C180" s="21">
        <v>29.2</v>
      </c>
      <c r="D180" s="19">
        <v>2</v>
      </c>
    </row>
    <row r="181" spans="2:4" x14ac:dyDescent="0.3">
      <c r="B181" s="20">
        <v>10.9</v>
      </c>
      <c r="C181" s="21">
        <v>34</v>
      </c>
      <c r="D181" s="19">
        <v>2</v>
      </c>
    </row>
    <row r="182" spans="2:4" x14ac:dyDescent="0.3">
      <c r="B182" s="20">
        <v>18.899999999999999</v>
      </c>
      <c r="C182" s="21">
        <v>34.1</v>
      </c>
      <c r="D182" s="19">
        <v>3</v>
      </c>
    </row>
    <row r="183" spans="2:4" x14ac:dyDescent="0.3">
      <c r="B183" s="20">
        <v>13.9</v>
      </c>
      <c r="C183" s="21">
        <v>35.4</v>
      </c>
      <c r="D183" s="19">
        <v>4</v>
      </c>
    </row>
    <row r="184" spans="2:4" x14ac:dyDescent="0.3">
      <c r="B184" s="20">
        <v>11.9</v>
      </c>
      <c r="C184" s="21">
        <v>40.1</v>
      </c>
      <c r="D184" s="19">
        <v>3</v>
      </c>
    </row>
    <row r="185" spans="2:4" x14ac:dyDescent="0.3">
      <c r="B185" s="20">
        <v>28.9</v>
      </c>
      <c r="C185" s="21">
        <v>24.5</v>
      </c>
      <c r="D185" s="19">
        <v>6</v>
      </c>
    </row>
    <row r="186" spans="2:4" x14ac:dyDescent="0.3">
      <c r="B186" s="20">
        <v>14.8</v>
      </c>
      <c r="C186" s="21">
        <v>26.4</v>
      </c>
      <c r="D186" s="19">
        <v>2</v>
      </c>
    </row>
    <row r="187" spans="2:4" x14ac:dyDescent="0.3">
      <c r="B187" s="20">
        <v>12.9</v>
      </c>
      <c r="C187" s="21">
        <v>78.3</v>
      </c>
      <c r="D187" s="19">
        <v>7</v>
      </c>
    </row>
    <row r="188" spans="2:4" x14ac:dyDescent="0.3">
      <c r="B188" s="20">
        <v>15.9</v>
      </c>
      <c r="C188" s="21">
        <v>40</v>
      </c>
      <c r="D188" s="19">
        <v>3</v>
      </c>
    </row>
    <row r="189" spans="2:4" x14ac:dyDescent="0.3">
      <c r="B189" s="20">
        <v>12.9</v>
      </c>
      <c r="C189" s="21">
        <v>40</v>
      </c>
      <c r="D189" s="19">
        <v>4</v>
      </c>
    </row>
    <row r="190" spans="2:4" x14ac:dyDescent="0.3">
      <c r="B190" s="20">
        <v>13.9</v>
      </c>
      <c r="C190" s="21">
        <v>12.1</v>
      </c>
      <c r="D190" s="19">
        <v>1</v>
      </c>
    </row>
    <row r="191" spans="2:4" x14ac:dyDescent="0.3">
      <c r="B191" s="20">
        <v>9.9</v>
      </c>
      <c r="C191" s="21">
        <v>43.6</v>
      </c>
      <c r="D191" s="19">
        <v>2</v>
      </c>
    </row>
    <row r="192" spans="2:4" x14ac:dyDescent="0.3">
      <c r="B192" s="20">
        <v>6.8</v>
      </c>
      <c r="C192" s="21">
        <v>32.700000000000003</v>
      </c>
      <c r="D192" s="19">
        <v>8</v>
      </c>
    </row>
    <row r="193" spans="2:4" x14ac:dyDescent="0.3">
      <c r="B193" s="20">
        <v>10.4</v>
      </c>
      <c r="C193" s="21">
        <v>55.1</v>
      </c>
      <c r="D193" s="19">
        <v>5</v>
      </c>
    </row>
    <row r="194" spans="2:4" x14ac:dyDescent="0.3">
      <c r="B194" s="20">
        <v>8.9</v>
      </c>
      <c r="C194" s="21">
        <v>66.2</v>
      </c>
      <c r="D194" s="19">
        <v>5</v>
      </c>
    </row>
    <row r="195" spans="2:4" x14ac:dyDescent="0.3">
      <c r="B195" s="20">
        <v>9.8000000000000007</v>
      </c>
      <c r="C195" s="21">
        <v>37.200000000000003</v>
      </c>
      <c r="D195" s="19">
        <v>3</v>
      </c>
    </row>
    <row r="196" spans="2:4" x14ac:dyDescent="0.3">
      <c r="B196" s="20">
        <v>7.9</v>
      </c>
      <c r="C196" s="21">
        <v>64</v>
      </c>
      <c r="D196" s="19">
        <v>7</v>
      </c>
    </row>
    <row r="197" spans="2:4" x14ac:dyDescent="0.3">
      <c r="B197" s="20">
        <v>9.6</v>
      </c>
      <c r="C197" s="21">
        <v>57.2</v>
      </c>
      <c r="D197" s="19">
        <v>3</v>
      </c>
    </row>
    <row r="198" spans="2:4" x14ac:dyDescent="0.3">
      <c r="B198" s="20">
        <v>6.9</v>
      </c>
      <c r="C198" s="21">
        <v>63.2</v>
      </c>
      <c r="D198" s="19">
        <v>5</v>
      </c>
    </row>
    <row r="199" spans="2:4" x14ac:dyDescent="0.3">
      <c r="B199" s="20">
        <v>4.9000000000000004</v>
      </c>
      <c r="C199" s="21">
        <v>64</v>
      </c>
      <c r="D199" s="19">
        <v>7</v>
      </c>
    </row>
    <row r="200" spans="2:4" x14ac:dyDescent="0.3">
      <c r="B200" s="20">
        <v>6</v>
      </c>
      <c r="C200" s="21">
        <v>77.7</v>
      </c>
      <c r="D200" s="19">
        <v>8</v>
      </c>
    </row>
    <row r="201" spans="2:4" x14ac:dyDescent="0.3">
      <c r="B201" s="20">
        <v>33.9</v>
      </c>
      <c r="C201" s="21">
        <v>7.5</v>
      </c>
      <c r="D201" s="19">
        <v>1</v>
      </c>
    </row>
    <row r="202" spans="2:4" x14ac:dyDescent="0.3">
      <c r="B202" s="20">
        <v>29.9</v>
      </c>
      <c r="C202" s="21">
        <v>16.399999999999999</v>
      </c>
      <c r="D202" s="19">
        <v>1</v>
      </c>
    </row>
    <row r="203" spans="2:4" x14ac:dyDescent="0.3">
      <c r="B203" s="20">
        <v>14.3</v>
      </c>
      <c r="C203" s="21">
        <v>38.200000000000003</v>
      </c>
      <c r="D203" s="19">
        <v>4</v>
      </c>
    </row>
    <row r="204" spans="2:4" x14ac:dyDescent="0.3">
      <c r="B204" s="20">
        <v>12.6</v>
      </c>
      <c r="C204" s="21">
        <v>40.200000000000003</v>
      </c>
      <c r="D204" s="19">
        <v>3</v>
      </c>
    </row>
    <row r="205" spans="2:4" x14ac:dyDescent="0.3">
      <c r="B205" s="20">
        <v>13.8</v>
      </c>
      <c r="C205" s="21">
        <v>58.7</v>
      </c>
      <c r="D205" s="19">
        <v>3</v>
      </c>
    </row>
    <row r="206" spans="2:4" x14ac:dyDescent="0.3">
      <c r="B206" s="20">
        <v>16.899999999999999</v>
      </c>
      <c r="C206" s="21">
        <v>56.7</v>
      </c>
      <c r="D206" s="19">
        <v>3</v>
      </c>
    </row>
    <row r="207" spans="2:4" x14ac:dyDescent="0.3">
      <c r="B207" s="20">
        <v>16</v>
      </c>
      <c r="C207" s="21">
        <v>60.4</v>
      </c>
      <c r="D207" s="19">
        <v>5</v>
      </c>
    </row>
    <row r="208" spans="2:4" x14ac:dyDescent="0.3">
      <c r="B208" s="20">
        <v>18.899999999999999</v>
      </c>
      <c r="C208" s="21">
        <v>21.3</v>
      </c>
      <c r="D208" s="19">
        <v>4</v>
      </c>
    </row>
    <row r="209" spans="2:4" x14ac:dyDescent="0.3">
      <c r="B209" s="20">
        <v>20.399999999999999</v>
      </c>
      <c r="C209" s="21">
        <v>26.7</v>
      </c>
      <c r="D209" s="19">
        <v>3</v>
      </c>
    </row>
    <row r="210" spans="2:4" x14ac:dyDescent="0.3">
      <c r="B210" s="20">
        <v>25.9</v>
      </c>
      <c r="C210" s="21">
        <v>4.3</v>
      </c>
      <c r="D210" s="19">
        <v>1</v>
      </c>
    </row>
    <row r="211" spans="2:4" x14ac:dyDescent="0.3">
      <c r="B211" s="20">
        <v>21.9</v>
      </c>
      <c r="C211" s="21">
        <v>40.4</v>
      </c>
      <c r="D211" s="19">
        <v>2</v>
      </c>
    </row>
    <row r="212" spans="2:4" x14ac:dyDescent="0.3">
      <c r="B212" s="20">
        <v>40.9</v>
      </c>
      <c r="C212" s="21">
        <v>10.4</v>
      </c>
      <c r="D212" s="19">
        <v>1</v>
      </c>
    </row>
    <row r="213" spans="2:4" x14ac:dyDescent="0.3">
      <c r="B213" s="20">
        <v>33.9</v>
      </c>
      <c r="C213" s="21">
        <v>7.9</v>
      </c>
      <c r="D213" s="19">
        <v>1</v>
      </c>
    </row>
    <row r="214" spans="2:4" x14ac:dyDescent="0.3">
      <c r="B214" s="20">
        <v>21.9</v>
      </c>
      <c r="C214" s="21">
        <v>51.1</v>
      </c>
      <c r="D214" s="19">
        <v>4</v>
      </c>
    </row>
    <row r="215" spans="2:4" x14ac:dyDescent="0.3">
      <c r="B215" s="20">
        <v>11.9</v>
      </c>
      <c r="C215" s="21">
        <v>43.7</v>
      </c>
      <c r="D215" s="19">
        <v>7</v>
      </c>
    </row>
    <row r="216" spans="2:4" x14ac:dyDescent="0.3">
      <c r="B216" s="20">
        <v>6.9</v>
      </c>
      <c r="C216" s="21">
        <v>99.3</v>
      </c>
      <c r="D216" s="19">
        <v>7</v>
      </c>
    </row>
    <row r="217" spans="2:4" x14ac:dyDescent="0.3">
      <c r="B217" s="20">
        <v>7.8</v>
      </c>
      <c r="C217" s="21">
        <v>106.6</v>
      </c>
      <c r="D217" s="19">
        <v>7</v>
      </c>
    </row>
    <row r="218" spans="2:4" x14ac:dyDescent="0.3">
      <c r="B218" s="20">
        <v>9.9</v>
      </c>
      <c r="C218" s="21">
        <v>62.3</v>
      </c>
      <c r="D218" s="19">
        <v>6</v>
      </c>
    </row>
    <row r="219" spans="2:4" x14ac:dyDescent="0.3">
      <c r="B219" s="20">
        <v>11</v>
      </c>
      <c r="C219" s="21">
        <v>73</v>
      </c>
      <c r="D219" s="19">
        <v>6</v>
      </c>
    </row>
    <row r="220" spans="2:4" x14ac:dyDescent="0.3">
      <c r="B220" s="20">
        <v>14.9</v>
      </c>
      <c r="C220" s="21">
        <v>68.5</v>
      </c>
      <c r="D220" s="19">
        <v>5</v>
      </c>
    </row>
    <row r="221" spans="2:4" x14ac:dyDescent="0.3">
      <c r="B221" s="20">
        <v>14.9</v>
      </c>
      <c r="C221" s="21">
        <v>21.2</v>
      </c>
      <c r="D221" s="19">
        <v>4</v>
      </c>
    </row>
    <row r="222" spans="2:4" x14ac:dyDescent="0.3">
      <c r="B222" s="20">
        <v>16.899999999999999</v>
      </c>
      <c r="C222" s="21">
        <v>32.9</v>
      </c>
      <c r="D222" s="19">
        <v>4</v>
      </c>
    </row>
    <row r="223" spans="2:4" x14ac:dyDescent="0.3">
      <c r="B223" s="20">
        <v>14.9</v>
      </c>
      <c r="C223" s="21">
        <v>23.9</v>
      </c>
      <c r="D223" s="19">
        <v>3</v>
      </c>
    </row>
    <row r="224" spans="2:4" x14ac:dyDescent="0.3">
      <c r="B224" s="20">
        <v>17.899999999999999</v>
      </c>
      <c r="C224" s="21">
        <v>32.700000000000003</v>
      </c>
      <c r="D224" s="19">
        <v>4</v>
      </c>
    </row>
    <row r="225" spans="2:4" x14ac:dyDescent="0.3">
      <c r="B225" s="20">
        <v>18.899999999999999</v>
      </c>
      <c r="C225" s="21">
        <v>35.1</v>
      </c>
      <c r="D225" s="19">
        <v>4</v>
      </c>
    </row>
    <row r="226" spans="2:4" x14ac:dyDescent="0.3">
      <c r="B226" s="20">
        <v>17.899999999999999</v>
      </c>
      <c r="C226" s="21">
        <v>35.4</v>
      </c>
      <c r="D226" s="19">
        <v>4</v>
      </c>
    </row>
    <row r="227" spans="2:4" x14ac:dyDescent="0.3">
      <c r="B227" s="20">
        <v>17.899999999999999</v>
      </c>
      <c r="C227" s="21">
        <v>46.6</v>
      </c>
      <c r="D227" s="19">
        <v>4</v>
      </c>
    </row>
    <row r="228" spans="2:4" x14ac:dyDescent="0.3">
      <c r="B228" s="20">
        <v>26.9</v>
      </c>
      <c r="C228" s="21">
        <v>4.3</v>
      </c>
      <c r="D228" s="19">
        <v>1</v>
      </c>
    </row>
    <row r="229" spans="2:4" x14ac:dyDescent="0.3">
      <c r="B229" s="20">
        <v>22.9</v>
      </c>
      <c r="C229" s="21">
        <v>19.2</v>
      </c>
      <c r="D229" s="19">
        <v>1</v>
      </c>
    </row>
    <row r="230" spans="2:4" x14ac:dyDescent="0.3">
      <c r="B230" s="20">
        <v>7.9</v>
      </c>
      <c r="C230" s="21">
        <v>88.6</v>
      </c>
      <c r="D230" s="19">
        <v>8</v>
      </c>
    </row>
    <row r="231" spans="2:4" x14ac:dyDescent="0.3">
      <c r="B231" s="20">
        <v>15.9</v>
      </c>
      <c r="C231" s="21">
        <v>37.200000000000003</v>
      </c>
      <c r="D231" s="19">
        <v>4</v>
      </c>
    </row>
    <row r="232" spans="2:4" x14ac:dyDescent="0.3">
      <c r="B232" s="20">
        <v>16.899999999999999</v>
      </c>
      <c r="C232" s="21">
        <v>18.600000000000001</v>
      </c>
      <c r="D232" s="19">
        <v>3</v>
      </c>
    </row>
    <row r="233" spans="2:4" x14ac:dyDescent="0.3">
      <c r="B233" s="20">
        <v>16.399999999999999</v>
      </c>
      <c r="C233" s="21">
        <v>52.7</v>
      </c>
      <c r="D233" s="19">
        <v>3</v>
      </c>
    </row>
    <row r="234" spans="2:4" x14ac:dyDescent="0.3">
      <c r="B234" s="20">
        <v>16.899999999999999</v>
      </c>
      <c r="C234" s="21">
        <v>24</v>
      </c>
      <c r="D234" s="19">
        <v>2</v>
      </c>
    </row>
    <row r="235" spans="2:4" x14ac:dyDescent="0.3">
      <c r="B235" s="20">
        <v>17.899999999999999</v>
      </c>
      <c r="C235" s="21">
        <v>31</v>
      </c>
      <c r="D235" s="19">
        <v>2</v>
      </c>
    </row>
    <row r="236" spans="2:4" x14ac:dyDescent="0.3">
      <c r="B236" s="20">
        <v>14.9</v>
      </c>
      <c r="C236" s="21">
        <v>25.4</v>
      </c>
      <c r="D236" s="19">
        <v>3</v>
      </c>
    </row>
    <row r="237" spans="2:4" x14ac:dyDescent="0.3">
      <c r="B237" s="20">
        <v>16.899999999999999</v>
      </c>
      <c r="C237" s="21">
        <v>32.1</v>
      </c>
      <c r="D237" s="19">
        <v>3</v>
      </c>
    </row>
    <row r="238" spans="2:4" x14ac:dyDescent="0.3">
      <c r="B238" s="20">
        <v>15.9</v>
      </c>
      <c r="C238" s="21">
        <v>32.6</v>
      </c>
      <c r="D238" s="19">
        <v>3</v>
      </c>
    </row>
    <row r="239" spans="2:4" x14ac:dyDescent="0.3">
      <c r="B239" s="20">
        <v>17.899999999999999</v>
      </c>
      <c r="C239" s="21">
        <v>15</v>
      </c>
      <c r="D239" s="19">
        <v>2</v>
      </c>
    </row>
    <row r="240" spans="2:4" x14ac:dyDescent="0.3">
      <c r="B240" s="20">
        <v>18.899999999999999</v>
      </c>
      <c r="C240" s="21">
        <v>36.4</v>
      </c>
      <c r="D240" s="19">
        <v>2</v>
      </c>
    </row>
    <row r="241" spans="2:4" x14ac:dyDescent="0.3">
      <c r="B241" s="20">
        <v>9.8000000000000007</v>
      </c>
      <c r="C241" s="21">
        <v>66</v>
      </c>
      <c r="D241" s="19">
        <v>6</v>
      </c>
    </row>
    <row r="242" spans="2:4" x14ac:dyDescent="0.3">
      <c r="B242" s="20">
        <v>7.1</v>
      </c>
      <c r="C242" s="21">
        <v>80</v>
      </c>
      <c r="D242" s="19">
        <v>8</v>
      </c>
    </row>
    <row r="243" spans="2:4" x14ac:dyDescent="0.3">
      <c r="B243" s="20">
        <v>13.9</v>
      </c>
      <c r="C243" s="21">
        <v>20.3</v>
      </c>
      <c r="D243" s="19">
        <v>4</v>
      </c>
    </row>
    <row r="244" spans="2:4" x14ac:dyDescent="0.3">
      <c r="B244" s="20">
        <v>11.3</v>
      </c>
      <c r="C244" s="21">
        <v>38</v>
      </c>
      <c r="D244" s="19">
        <v>4</v>
      </c>
    </row>
    <row r="245" spans="2:4" x14ac:dyDescent="0.3">
      <c r="B245" s="20">
        <v>13.9</v>
      </c>
      <c r="C245" s="21">
        <v>48.8</v>
      </c>
      <c r="D245" s="19">
        <v>4</v>
      </c>
    </row>
    <row r="246" spans="2:4" x14ac:dyDescent="0.3">
      <c r="B246" s="20">
        <v>13.9</v>
      </c>
      <c r="C246" s="21">
        <v>47.1</v>
      </c>
      <c r="D246" s="19">
        <v>3</v>
      </c>
    </row>
    <row r="247" spans="2:4" x14ac:dyDescent="0.3">
      <c r="B247" s="20">
        <v>16.7</v>
      </c>
      <c r="C247" s="21">
        <v>21.9</v>
      </c>
      <c r="D247" s="19">
        <v>3</v>
      </c>
    </row>
    <row r="248" spans="2:4" x14ac:dyDescent="0.3">
      <c r="B248" s="20">
        <v>16.899999999999999</v>
      </c>
      <c r="C248" s="21">
        <v>25.1</v>
      </c>
      <c r="D248" s="19">
        <v>3</v>
      </c>
    </row>
    <row r="249" spans="2:4" x14ac:dyDescent="0.3">
      <c r="B249" s="20">
        <v>15.9</v>
      </c>
      <c r="C249" s="21">
        <v>33.6</v>
      </c>
      <c r="D249" s="19">
        <v>3</v>
      </c>
    </row>
    <row r="250" spans="2:4" x14ac:dyDescent="0.3">
      <c r="B250" s="20">
        <v>17.899999999999999</v>
      </c>
      <c r="C250" s="21">
        <v>35.1</v>
      </c>
      <c r="D250" s="19">
        <v>3</v>
      </c>
    </row>
    <row r="251" spans="2:4" x14ac:dyDescent="0.3">
      <c r="B251" s="20">
        <v>16.899999999999999</v>
      </c>
      <c r="C251" s="21">
        <v>18.8</v>
      </c>
      <c r="D251" s="19">
        <v>2</v>
      </c>
    </row>
    <row r="252" spans="2:4" x14ac:dyDescent="0.3">
      <c r="B252" s="20">
        <v>13.9</v>
      </c>
      <c r="C252" s="21">
        <v>30.6</v>
      </c>
      <c r="D252" s="19">
        <v>5</v>
      </c>
    </row>
    <row r="253" spans="2:4" x14ac:dyDescent="0.3">
      <c r="B253" s="20">
        <v>14.9</v>
      </c>
      <c r="C253" s="21">
        <v>38.799999999999997</v>
      </c>
      <c r="D253" s="19">
        <v>4</v>
      </c>
    </row>
    <row r="254" spans="2:4" x14ac:dyDescent="0.3">
      <c r="B254" s="20">
        <v>11.9</v>
      </c>
      <c r="C254" s="21">
        <v>61.5</v>
      </c>
      <c r="D254" s="19">
        <v>4</v>
      </c>
    </row>
    <row r="255" spans="2:4" x14ac:dyDescent="0.3">
      <c r="B255" s="20">
        <v>14.9</v>
      </c>
      <c r="C255" s="21">
        <v>52.8</v>
      </c>
      <c r="D255" s="19">
        <v>3</v>
      </c>
    </row>
    <row r="256" spans="2:4" x14ac:dyDescent="0.3">
      <c r="B256" s="20">
        <v>15.9</v>
      </c>
      <c r="C256" s="21">
        <v>5.7</v>
      </c>
      <c r="D256" s="19">
        <v>1</v>
      </c>
    </row>
    <row r="257" spans="2:4" x14ac:dyDescent="0.3">
      <c r="B257" s="20">
        <v>16.899999999999999</v>
      </c>
      <c r="C257" s="21">
        <v>29.5</v>
      </c>
      <c r="D257" s="19">
        <v>3</v>
      </c>
    </row>
    <row r="258" spans="2:4" x14ac:dyDescent="0.3">
      <c r="B258" s="20">
        <v>23.9</v>
      </c>
      <c r="C258" s="21">
        <v>9</v>
      </c>
      <c r="D258" s="19">
        <v>1</v>
      </c>
    </row>
    <row r="259" spans="2:4" x14ac:dyDescent="0.3">
      <c r="B259" s="20">
        <v>15.9</v>
      </c>
      <c r="C259" s="21">
        <v>38.1</v>
      </c>
      <c r="D259" s="19">
        <v>1</v>
      </c>
    </row>
    <row r="260" spans="2:4" x14ac:dyDescent="0.3">
      <c r="B260" s="20">
        <v>12.9</v>
      </c>
      <c r="C260" s="21">
        <v>28.5</v>
      </c>
      <c r="D260" s="19">
        <v>4</v>
      </c>
    </row>
    <row r="261" spans="2:4" x14ac:dyDescent="0.3">
      <c r="B261" s="20">
        <v>8.5</v>
      </c>
      <c r="C261" s="21">
        <v>63</v>
      </c>
      <c r="D261" s="19">
        <v>6</v>
      </c>
    </row>
    <row r="262" spans="2:4" x14ac:dyDescent="0.3">
      <c r="B262" s="20">
        <v>18.899999999999999</v>
      </c>
      <c r="C262" s="21">
        <v>19</v>
      </c>
      <c r="D262" s="19">
        <v>3</v>
      </c>
    </row>
    <row r="263" spans="2:4" x14ac:dyDescent="0.3">
      <c r="B263" s="20">
        <v>13.9</v>
      </c>
      <c r="C263" s="21">
        <v>51.5</v>
      </c>
      <c r="D263" s="19">
        <v>5</v>
      </c>
    </row>
    <row r="264" spans="2:4" x14ac:dyDescent="0.3">
      <c r="B264" s="20">
        <v>14.9</v>
      </c>
      <c r="C264" s="21">
        <v>56.9</v>
      </c>
      <c r="D264" s="19">
        <v>3</v>
      </c>
    </row>
    <row r="265" spans="2:4" x14ac:dyDescent="0.3">
      <c r="B265" s="20">
        <v>18.899999999999999</v>
      </c>
      <c r="C265" s="21">
        <v>13.6</v>
      </c>
      <c r="D265" s="19">
        <v>2</v>
      </c>
    </row>
    <row r="266" spans="2:4" x14ac:dyDescent="0.3">
      <c r="B266" s="20">
        <v>26.9</v>
      </c>
      <c r="C266" s="21">
        <v>21.7</v>
      </c>
      <c r="D266" s="19">
        <v>2</v>
      </c>
    </row>
    <row r="267" spans="2:4" x14ac:dyDescent="0.3">
      <c r="B267" s="20">
        <v>17.899999999999999</v>
      </c>
      <c r="C267" s="21">
        <v>11.8</v>
      </c>
      <c r="D267" s="19">
        <v>4</v>
      </c>
    </row>
    <row r="268" spans="2:4" x14ac:dyDescent="0.3">
      <c r="B268" s="20">
        <v>15.9</v>
      </c>
      <c r="C268" s="21">
        <v>30.8</v>
      </c>
      <c r="D268" s="19">
        <v>4</v>
      </c>
    </row>
    <row r="269" spans="2:4" x14ac:dyDescent="0.3">
      <c r="B269" s="20">
        <v>16</v>
      </c>
      <c r="C269" s="21">
        <v>22.9</v>
      </c>
      <c r="D269" s="19">
        <v>2</v>
      </c>
    </row>
    <row r="270" spans="2:4" x14ac:dyDescent="0.3">
      <c r="B270" s="20">
        <v>4.5</v>
      </c>
      <c r="C270" s="21">
        <v>96</v>
      </c>
      <c r="D270" s="19">
        <v>9</v>
      </c>
    </row>
    <row r="271" spans="2:4" x14ac:dyDescent="0.3">
      <c r="B271" s="20">
        <v>15.9</v>
      </c>
      <c r="C271" s="21">
        <v>53</v>
      </c>
      <c r="D271" s="19">
        <v>3</v>
      </c>
    </row>
    <row r="272" spans="2:4" x14ac:dyDescent="0.3">
      <c r="B272" s="20">
        <v>16.899999999999999</v>
      </c>
      <c r="C272" s="21">
        <v>47</v>
      </c>
      <c r="D272" s="19">
        <v>5</v>
      </c>
    </row>
    <row r="273" spans="2:4" x14ac:dyDescent="0.3">
      <c r="B273" s="20">
        <v>17.899999999999999</v>
      </c>
      <c r="C273" s="21">
        <v>46.2</v>
      </c>
      <c r="D273" s="19">
        <v>4</v>
      </c>
    </row>
    <row r="274" spans="2:4" x14ac:dyDescent="0.3">
      <c r="B274" s="20">
        <v>19.899999999999999</v>
      </c>
      <c r="C274" s="21">
        <v>33.1</v>
      </c>
      <c r="D274" s="19">
        <v>3</v>
      </c>
    </row>
    <row r="275" spans="2:4" x14ac:dyDescent="0.3">
      <c r="B275" s="20">
        <v>18.899999999999999</v>
      </c>
      <c r="C275" s="21">
        <v>34</v>
      </c>
      <c r="D275" s="19">
        <v>3</v>
      </c>
    </row>
    <row r="276" spans="2:4" x14ac:dyDescent="0.3">
      <c r="B276" s="20">
        <v>19.899999999999999</v>
      </c>
      <c r="C276" s="21">
        <v>34.299999999999997</v>
      </c>
      <c r="D276" s="19">
        <v>3</v>
      </c>
    </row>
    <row r="277" spans="2:4" x14ac:dyDescent="0.3">
      <c r="B277" s="20">
        <v>14.9</v>
      </c>
      <c r="C277" s="21">
        <v>35.1</v>
      </c>
      <c r="D277" s="19">
        <v>3</v>
      </c>
    </row>
    <row r="278" spans="2:4" x14ac:dyDescent="0.3">
      <c r="B278" s="20">
        <v>16.899999999999999</v>
      </c>
      <c r="C278" s="21">
        <v>8.1999999999999993</v>
      </c>
      <c r="D278" s="19">
        <v>8</v>
      </c>
    </row>
    <row r="279" spans="2:4" x14ac:dyDescent="0.3">
      <c r="B279" s="20">
        <v>17.899999999999999</v>
      </c>
      <c r="C279" s="21">
        <v>15.7</v>
      </c>
      <c r="D279" s="19">
        <v>5</v>
      </c>
    </row>
    <row r="280" spans="2:4" x14ac:dyDescent="0.3">
      <c r="B280" s="20">
        <v>23.9</v>
      </c>
      <c r="C280" s="21">
        <v>10.5</v>
      </c>
      <c r="D280" s="19">
        <v>4</v>
      </c>
    </row>
    <row r="281" spans="2:4" x14ac:dyDescent="0.3">
      <c r="B281" s="20">
        <v>19.899999999999999</v>
      </c>
      <c r="C281" s="21">
        <v>31.6</v>
      </c>
      <c r="D281" s="19">
        <v>3</v>
      </c>
    </row>
    <row r="282" spans="2:4" x14ac:dyDescent="0.3">
      <c r="B282" s="20">
        <v>22.9</v>
      </c>
      <c r="C282" s="21">
        <v>37.9</v>
      </c>
      <c r="D282" s="19">
        <v>3</v>
      </c>
    </row>
    <row r="283" spans="2:4" x14ac:dyDescent="0.3">
      <c r="B283" s="20">
        <v>24.9</v>
      </c>
      <c r="C283" s="21">
        <v>27.3</v>
      </c>
      <c r="D283" s="19">
        <v>2</v>
      </c>
    </row>
    <row r="284" spans="2:4" x14ac:dyDescent="0.3">
      <c r="B284" s="20">
        <v>14.9</v>
      </c>
      <c r="C284" s="21">
        <v>16</v>
      </c>
      <c r="D284" s="19">
        <v>2</v>
      </c>
    </row>
    <row r="285" spans="2:4" x14ac:dyDescent="0.3">
      <c r="B285" s="20">
        <v>13.9</v>
      </c>
      <c r="C285" s="21">
        <v>42.8</v>
      </c>
      <c r="D285" s="19">
        <v>3</v>
      </c>
    </row>
    <row r="286" spans="2:4" x14ac:dyDescent="0.3">
      <c r="B286" s="20">
        <v>4.9000000000000004</v>
      </c>
      <c r="C286" s="21">
        <v>52.5</v>
      </c>
      <c r="D286" s="19">
        <v>6</v>
      </c>
    </row>
    <row r="287" spans="2:4" x14ac:dyDescent="0.3">
      <c r="B287" s="20">
        <v>13.9</v>
      </c>
      <c r="C287" s="21">
        <v>25.9</v>
      </c>
      <c r="D287" s="19">
        <v>2</v>
      </c>
    </row>
    <row r="288" spans="2:4" x14ac:dyDescent="0.3">
      <c r="B288" s="20">
        <v>12.4</v>
      </c>
      <c r="C288" s="21">
        <v>13.1</v>
      </c>
      <c r="D288" s="19">
        <v>1</v>
      </c>
    </row>
    <row r="289" spans="2:4" x14ac:dyDescent="0.3">
      <c r="B289" s="20">
        <v>10.9</v>
      </c>
      <c r="C289" s="21">
        <v>29.9</v>
      </c>
      <c r="D289" s="19">
        <v>2</v>
      </c>
    </row>
    <row r="290" spans="2:4" x14ac:dyDescent="0.3">
      <c r="B290" s="20">
        <v>11.9</v>
      </c>
      <c r="C290" s="21">
        <v>31.8</v>
      </c>
      <c r="D290" s="19">
        <v>2</v>
      </c>
    </row>
    <row r="291" spans="2:4" x14ac:dyDescent="0.3">
      <c r="B291" s="20">
        <v>14.5</v>
      </c>
      <c r="C291" s="21">
        <v>31.6</v>
      </c>
      <c r="D291" s="19">
        <v>2</v>
      </c>
    </row>
    <row r="292" spans="2:4" x14ac:dyDescent="0.3">
      <c r="B292" s="20">
        <v>7.9</v>
      </c>
      <c r="C292" s="21">
        <v>71.900000000000006</v>
      </c>
      <c r="D292" s="19">
        <v>6</v>
      </c>
    </row>
    <row r="293" spans="2:4" x14ac:dyDescent="0.3">
      <c r="B293" s="20">
        <v>15.9</v>
      </c>
      <c r="C293" s="21">
        <v>23.6</v>
      </c>
      <c r="D293" s="19">
        <v>2</v>
      </c>
    </row>
    <row r="294" spans="2:4" x14ac:dyDescent="0.3">
      <c r="B294" s="20">
        <v>12.8</v>
      </c>
      <c r="C294" s="21">
        <v>31</v>
      </c>
      <c r="D294" s="19">
        <v>3</v>
      </c>
    </row>
    <row r="295" spans="2:4" x14ac:dyDescent="0.3">
      <c r="B295" s="20">
        <v>13.8</v>
      </c>
      <c r="C295" s="21">
        <v>35.200000000000003</v>
      </c>
      <c r="D295" s="19">
        <v>3</v>
      </c>
    </row>
    <row r="296" spans="2:4" x14ac:dyDescent="0.3">
      <c r="B296" s="20">
        <v>11.8</v>
      </c>
      <c r="C296" s="21">
        <v>55.1</v>
      </c>
      <c r="D296" s="19">
        <v>3</v>
      </c>
    </row>
    <row r="297" spans="2:4" x14ac:dyDescent="0.3">
      <c r="B297" s="20">
        <v>14.9</v>
      </c>
      <c r="C297" s="21">
        <v>21.2</v>
      </c>
      <c r="D297" s="19">
        <v>2</v>
      </c>
    </row>
    <row r="298" spans="2:4" x14ac:dyDescent="0.3">
      <c r="B298" s="20">
        <v>9.5</v>
      </c>
      <c r="C298" s="21">
        <v>42.6</v>
      </c>
      <c r="D298" s="19">
        <v>4</v>
      </c>
    </row>
    <row r="299" spans="2:4" x14ac:dyDescent="0.3">
      <c r="B299" s="20">
        <v>8.9</v>
      </c>
      <c r="C299" s="21">
        <v>57.9</v>
      </c>
      <c r="D299" s="19">
        <v>4</v>
      </c>
    </row>
    <row r="300" spans="2:4" x14ac:dyDescent="0.3">
      <c r="B300" s="20">
        <v>6.9</v>
      </c>
      <c r="C300" s="21">
        <v>69.900000000000006</v>
      </c>
      <c r="D300" s="19">
        <v>4</v>
      </c>
    </row>
    <row r="301" spans="2:4" x14ac:dyDescent="0.3">
      <c r="B301" s="20">
        <v>14.9</v>
      </c>
      <c r="C301" s="21">
        <v>11.3</v>
      </c>
      <c r="D301" s="19">
        <v>2</v>
      </c>
    </row>
    <row r="302" spans="2:4" x14ac:dyDescent="0.3">
      <c r="B302" s="20">
        <v>14.9</v>
      </c>
      <c r="C302" s="21">
        <v>20.399999999999999</v>
      </c>
      <c r="D302" s="19">
        <v>2</v>
      </c>
    </row>
    <row r="303" spans="2:4" x14ac:dyDescent="0.3">
      <c r="B303" s="20">
        <v>12.6</v>
      </c>
      <c r="C303" s="21">
        <v>23.2</v>
      </c>
      <c r="D303" s="19">
        <v>1</v>
      </c>
    </row>
    <row r="304" spans="2:4" x14ac:dyDescent="0.3">
      <c r="B304" s="20">
        <v>16.899999999999999</v>
      </c>
      <c r="C304" s="21">
        <v>1.6</v>
      </c>
      <c r="D304" s="19">
        <v>1</v>
      </c>
    </row>
    <row r="305" spans="2:4" x14ac:dyDescent="0.3">
      <c r="B305" s="20">
        <v>19.899999999999999</v>
      </c>
      <c r="C305" s="21">
        <v>65.7</v>
      </c>
      <c r="D305" s="19">
        <v>5</v>
      </c>
    </row>
    <row r="306" spans="2:4" x14ac:dyDescent="0.3">
      <c r="B306" s="20">
        <v>27.9</v>
      </c>
      <c r="C306" s="21">
        <v>33.9</v>
      </c>
      <c r="D306" s="19">
        <v>4</v>
      </c>
    </row>
    <row r="307" spans="2:4" x14ac:dyDescent="0.3">
      <c r="B307" s="20">
        <v>31.9</v>
      </c>
      <c r="C307" s="21">
        <v>25.4</v>
      </c>
      <c r="D307" s="19">
        <v>2</v>
      </c>
    </row>
    <row r="308" spans="2:4" x14ac:dyDescent="0.3">
      <c r="B308" s="20">
        <v>27.9</v>
      </c>
      <c r="C308" s="21">
        <v>19.899999999999999</v>
      </c>
      <c r="D308" s="19">
        <v>3</v>
      </c>
    </row>
    <row r="309" spans="2:4" x14ac:dyDescent="0.3">
      <c r="B309" s="20">
        <v>28.5</v>
      </c>
      <c r="C309" s="21">
        <v>21.5</v>
      </c>
      <c r="D309" s="19">
        <v>3</v>
      </c>
    </row>
    <row r="310" spans="2:4" x14ac:dyDescent="0.3">
      <c r="B310" s="20">
        <v>26.9</v>
      </c>
      <c r="C310" s="21">
        <v>13.6</v>
      </c>
      <c r="D310" s="19">
        <v>2</v>
      </c>
    </row>
    <row r="311" spans="2:4" x14ac:dyDescent="0.3">
      <c r="B311" s="20">
        <v>26.9</v>
      </c>
      <c r="C311" s="21">
        <v>15.6</v>
      </c>
      <c r="D311" s="19">
        <v>2</v>
      </c>
    </row>
    <row r="312" spans="2:4" x14ac:dyDescent="0.3">
      <c r="B312" s="20">
        <v>25.9</v>
      </c>
      <c r="C312" s="21">
        <v>19.2</v>
      </c>
      <c r="D312" s="19">
        <v>2</v>
      </c>
    </row>
    <row r="313" spans="2:4" x14ac:dyDescent="0.3">
      <c r="B313" s="20">
        <v>25.9</v>
      </c>
      <c r="C313" s="21">
        <v>24.4</v>
      </c>
      <c r="D313" s="19">
        <v>2</v>
      </c>
    </row>
    <row r="314" spans="2:4" x14ac:dyDescent="0.3">
      <c r="B314" s="20">
        <v>11</v>
      </c>
      <c r="C314" s="21">
        <v>91</v>
      </c>
      <c r="D314" s="19">
        <v>6</v>
      </c>
    </row>
    <row r="315" spans="2:4" x14ac:dyDescent="0.3">
      <c r="B315" s="20">
        <v>24.9</v>
      </c>
      <c r="C315" s="21">
        <v>19.7</v>
      </c>
      <c r="D315" s="19">
        <v>4</v>
      </c>
    </row>
    <row r="316" spans="2:4" x14ac:dyDescent="0.3">
      <c r="B316" s="20">
        <v>25.5</v>
      </c>
      <c r="C316" s="21">
        <v>29.2</v>
      </c>
      <c r="D316" s="19">
        <v>4</v>
      </c>
    </row>
    <row r="317" spans="2:4" x14ac:dyDescent="0.3">
      <c r="B317" s="20">
        <v>23.4</v>
      </c>
      <c r="C317" s="21">
        <v>30.9</v>
      </c>
      <c r="D317" s="19">
        <v>4</v>
      </c>
    </row>
    <row r="318" spans="2:4" x14ac:dyDescent="0.3">
      <c r="B318" s="20">
        <v>17.899999999999999</v>
      </c>
      <c r="C318" s="21">
        <v>44.9</v>
      </c>
      <c r="D318" s="19">
        <v>4</v>
      </c>
    </row>
    <row r="319" spans="2:4" x14ac:dyDescent="0.3">
      <c r="B319" s="20">
        <v>20.8</v>
      </c>
      <c r="C319" s="21">
        <v>46.6</v>
      </c>
      <c r="D319" s="19">
        <v>4</v>
      </c>
    </row>
    <row r="320" spans="2:4" x14ac:dyDescent="0.3">
      <c r="B320" s="20">
        <v>15.9</v>
      </c>
      <c r="C320" s="21">
        <v>63.3</v>
      </c>
      <c r="D320" s="19">
        <v>4</v>
      </c>
    </row>
    <row r="321" spans="2:4" x14ac:dyDescent="0.3">
      <c r="B321" s="20">
        <v>23.9</v>
      </c>
      <c r="C321" s="21">
        <v>14.7</v>
      </c>
      <c r="D321" s="19">
        <v>3</v>
      </c>
    </row>
    <row r="322" spans="2:4" x14ac:dyDescent="0.3">
      <c r="B322" s="20">
        <v>25.4</v>
      </c>
      <c r="C322" s="21">
        <v>18.8</v>
      </c>
      <c r="D322" s="19">
        <v>3</v>
      </c>
    </row>
    <row r="323" spans="2:4" x14ac:dyDescent="0.3">
      <c r="B323" s="20">
        <v>25.9</v>
      </c>
      <c r="C323" s="21">
        <v>22.9</v>
      </c>
      <c r="D323" s="19">
        <v>3</v>
      </c>
    </row>
    <row r="324" spans="2:4" x14ac:dyDescent="0.3">
      <c r="B324" s="20">
        <v>25</v>
      </c>
      <c r="C324" s="21">
        <v>27.5</v>
      </c>
      <c r="D324" s="19">
        <v>3</v>
      </c>
    </row>
    <row r="325" spans="2:4" x14ac:dyDescent="0.3">
      <c r="B325" s="20">
        <v>23.9</v>
      </c>
      <c r="C325" s="21">
        <v>28.6</v>
      </c>
      <c r="D325" s="19">
        <v>3</v>
      </c>
    </row>
    <row r="326" spans="2:4" x14ac:dyDescent="0.3">
      <c r="B326" s="20">
        <v>23.9</v>
      </c>
      <c r="C326" s="21">
        <v>29.5</v>
      </c>
      <c r="D326" s="19">
        <v>3</v>
      </c>
    </row>
    <row r="327" spans="2:4" x14ac:dyDescent="0.3">
      <c r="B327" s="20">
        <v>27.8</v>
      </c>
      <c r="C327" s="21">
        <v>29.6</v>
      </c>
      <c r="D327" s="19">
        <v>3</v>
      </c>
    </row>
    <row r="328" spans="2:4" x14ac:dyDescent="0.3">
      <c r="B328" s="20">
        <v>28.9</v>
      </c>
      <c r="C328" s="21">
        <v>22.4</v>
      </c>
      <c r="D328" s="19">
        <v>2</v>
      </c>
    </row>
    <row r="329" spans="2:4" x14ac:dyDescent="0.3">
      <c r="B329" s="20">
        <v>28.9</v>
      </c>
      <c r="C329" s="21">
        <v>24.2</v>
      </c>
      <c r="D329" s="19">
        <v>2</v>
      </c>
    </row>
    <row r="330" spans="2:4" x14ac:dyDescent="0.3">
      <c r="B330" s="20">
        <v>34.9</v>
      </c>
      <c r="C330" s="21">
        <v>8.3000000000000007</v>
      </c>
      <c r="D330" s="19">
        <v>1</v>
      </c>
    </row>
    <row r="331" spans="2:4" x14ac:dyDescent="0.3">
      <c r="B331" s="20">
        <v>32.9</v>
      </c>
      <c r="C331" s="21">
        <v>10.7</v>
      </c>
      <c r="D331" s="19">
        <v>1</v>
      </c>
    </row>
    <row r="332" spans="2:4" x14ac:dyDescent="0.3">
      <c r="B332" s="20">
        <v>28.9</v>
      </c>
      <c r="C332" s="21">
        <v>35.799999999999997</v>
      </c>
      <c r="D332" s="19">
        <v>3</v>
      </c>
    </row>
    <row r="333" spans="2:4" x14ac:dyDescent="0.3">
      <c r="B333" s="20">
        <v>32.299999999999997</v>
      </c>
      <c r="C333" s="21">
        <v>26.6</v>
      </c>
      <c r="D333" s="19">
        <v>3</v>
      </c>
    </row>
    <row r="334" spans="2:4" x14ac:dyDescent="0.3">
      <c r="B334" s="20">
        <v>32.4</v>
      </c>
      <c r="C334" s="21">
        <v>35.4</v>
      </c>
      <c r="D334" s="19">
        <v>3</v>
      </c>
    </row>
    <row r="335" spans="2:4" x14ac:dyDescent="0.3">
      <c r="B335" s="20">
        <v>29.9</v>
      </c>
      <c r="C335" s="21">
        <v>38</v>
      </c>
      <c r="D335" s="19">
        <v>3</v>
      </c>
    </row>
    <row r="336" spans="2:4" x14ac:dyDescent="0.3">
      <c r="B336" s="20">
        <v>29.9</v>
      </c>
      <c r="C336" s="21">
        <v>15</v>
      </c>
      <c r="D336" s="19">
        <v>2</v>
      </c>
    </row>
    <row r="337" spans="2:4" x14ac:dyDescent="0.3">
      <c r="B337" s="20">
        <v>31.9</v>
      </c>
      <c r="C337" s="21">
        <v>15.4</v>
      </c>
      <c r="D337" s="19">
        <v>2</v>
      </c>
    </row>
    <row r="338" spans="2:4" x14ac:dyDescent="0.3">
      <c r="B338" s="20">
        <v>29.9</v>
      </c>
      <c r="C338" s="21">
        <v>20.6</v>
      </c>
      <c r="D338" s="19">
        <v>2</v>
      </c>
    </row>
    <row r="339" spans="2:4" x14ac:dyDescent="0.3">
      <c r="B339" s="20">
        <v>34.5</v>
      </c>
      <c r="C339" s="21">
        <v>9.5</v>
      </c>
      <c r="D339" s="19">
        <v>1</v>
      </c>
    </row>
    <row r="340" spans="2:4" x14ac:dyDescent="0.3">
      <c r="B340" s="20">
        <v>8.9</v>
      </c>
      <c r="C340" s="21">
        <v>60.2</v>
      </c>
      <c r="D340" s="19">
        <v>6</v>
      </c>
    </row>
    <row r="341" spans="2:4" x14ac:dyDescent="0.3">
      <c r="B341" s="20">
        <v>20.9</v>
      </c>
      <c r="C341" s="21">
        <v>49.9</v>
      </c>
      <c r="D341" s="19">
        <v>5</v>
      </c>
    </row>
    <row r="342" spans="2:4" x14ac:dyDescent="0.3">
      <c r="B342" s="20">
        <v>17.8</v>
      </c>
      <c r="C342" s="21">
        <v>27.4</v>
      </c>
      <c r="D342" s="19">
        <v>2</v>
      </c>
    </row>
    <row r="343" spans="2:4" x14ac:dyDescent="0.3">
      <c r="B343" s="20">
        <v>16.8</v>
      </c>
      <c r="C343" s="21">
        <v>37.5</v>
      </c>
      <c r="D343" s="19">
        <v>2</v>
      </c>
    </row>
    <row r="344" spans="2:4" x14ac:dyDescent="0.3">
      <c r="B344" s="20">
        <v>15.7</v>
      </c>
      <c r="C344" s="21">
        <v>24.9</v>
      </c>
      <c r="D344" s="19">
        <v>1</v>
      </c>
    </row>
    <row r="345" spans="2:4" x14ac:dyDescent="0.3">
      <c r="B345" s="20">
        <v>12.9</v>
      </c>
      <c r="C345" s="21">
        <v>43.6</v>
      </c>
      <c r="D345" s="19">
        <v>4</v>
      </c>
    </row>
    <row r="346" spans="2:4" x14ac:dyDescent="0.3">
      <c r="B346" s="20">
        <v>11.9</v>
      </c>
      <c r="C346" s="21">
        <v>48.2</v>
      </c>
      <c r="D346" s="19">
        <v>4</v>
      </c>
    </row>
    <row r="347" spans="2:4" x14ac:dyDescent="0.3">
      <c r="B347" s="20">
        <v>15.4</v>
      </c>
      <c r="C347" s="21">
        <v>15</v>
      </c>
      <c r="D347" s="19">
        <v>3</v>
      </c>
    </row>
    <row r="348" spans="2:4" x14ac:dyDescent="0.3">
      <c r="B348" s="20">
        <v>14.9</v>
      </c>
      <c r="C348" s="21">
        <v>23.2</v>
      </c>
      <c r="D348" s="19">
        <v>3</v>
      </c>
    </row>
    <row r="349" spans="2:4" x14ac:dyDescent="0.3">
      <c r="B349" s="20">
        <v>15.4</v>
      </c>
      <c r="C349" s="21">
        <v>43.6</v>
      </c>
      <c r="D349" s="19">
        <v>2</v>
      </c>
    </row>
    <row r="350" spans="2:4" x14ac:dyDescent="0.3">
      <c r="B350" s="20">
        <v>14.8</v>
      </c>
      <c r="C350" s="21">
        <v>55.6</v>
      </c>
      <c r="D350" s="19">
        <v>2</v>
      </c>
    </row>
    <row r="351" spans="2:4" x14ac:dyDescent="0.3">
      <c r="B351" s="20">
        <v>16.899999999999999</v>
      </c>
      <c r="C351" s="21">
        <v>19.8</v>
      </c>
      <c r="D351" s="19">
        <v>1</v>
      </c>
    </row>
    <row r="352" spans="2:4" x14ac:dyDescent="0.3">
      <c r="B352" s="20">
        <v>15.9</v>
      </c>
      <c r="C352" s="21">
        <v>45.9</v>
      </c>
      <c r="D352" s="19">
        <v>4</v>
      </c>
    </row>
    <row r="353" spans="2:4" x14ac:dyDescent="0.3">
      <c r="B353" s="20">
        <v>9.9</v>
      </c>
      <c r="C353" s="21">
        <v>66.5</v>
      </c>
      <c r="D353" s="19">
        <v>7</v>
      </c>
    </row>
    <row r="354" spans="2:4" x14ac:dyDescent="0.3">
      <c r="B354" s="20">
        <v>15.8</v>
      </c>
      <c r="C354" s="21">
        <v>33.200000000000003</v>
      </c>
      <c r="D354" s="19">
        <v>3</v>
      </c>
    </row>
    <row r="355" spans="2:4" x14ac:dyDescent="0.3">
      <c r="B355" s="20">
        <v>8.9</v>
      </c>
      <c r="C355" s="21">
        <v>51.9</v>
      </c>
      <c r="D355" s="19">
        <v>4</v>
      </c>
    </row>
    <row r="356" spans="2:4" x14ac:dyDescent="0.3">
      <c r="B356" s="20">
        <v>11.8</v>
      </c>
      <c r="C356" s="21">
        <v>55.9</v>
      </c>
      <c r="D356" s="19">
        <v>4</v>
      </c>
    </row>
    <row r="357" spans="2:4" x14ac:dyDescent="0.3">
      <c r="B357" s="20">
        <v>11.9</v>
      </c>
      <c r="C357" s="21">
        <v>26.6</v>
      </c>
      <c r="D357" s="19">
        <v>3</v>
      </c>
    </row>
    <row r="358" spans="2:4" x14ac:dyDescent="0.3">
      <c r="B358" s="20">
        <v>12.9</v>
      </c>
      <c r="C358" s="21">
        <v>34.200000000000003</v>
      </c>
      <c r="D358" s="19">
        <v>3</v>
      </c>
    </row>
    <row r="359" spans="2:4" x14ac:dyDescent="0.3">
      <c r="B359" s="20">
        <v>13.6</v>
      </c>
      <c r="C359" s="21">
        <v>35.1</v>
      </c>
      <c r="D359" s="19">
        <v>2</v>
      </c>
    </row>
    <row r="360" spans="2:4" x14ac:dyDescent="0.3">
      <c r="B360" s="20">
        <v>15.9</v>
      </c>
      <c r="C360" s="21">
        <v>26.8</v>
      </c>
      <c r="D360" s="19">
        <v>1</v>
      </c>
    </row>
    <row r="361" spans="2:4" x14ac:dyDescent="0.3">
      <c r="B361" s="20">
        <v>14.9</v>
      </c>
      <c r="C361" s="21">
        <v>27.2</v>
      </c>
      <c r="D361" s="19">
        <v>2</v>
      </c>
    </row>
    <row r="362" spans="2:4" x14ac:dyDescent="0.3">
      <c r="B362" s="20">
        <v>16.899999999999999</v>
      </c>
      <c r="C362" s="21">
        <v>48.6</v>
      </c>
      <c r="D362" s="19">
        <v>4</v>
      </c>
    </row>
    <row r="363" spans="2:4" x14ac:dyDescent="0.3">
      <c r="B363" s="20">
        <v>16.899999999999999</v>
      </c>
      <c r="C363" s="21">
        <v>4.5</v>
      </c>
      <c r="D363" s="19">
        <v>3</v>
      </c>
    </row>
    <row r="364" spans="2:4" x14ac:dyDescent="0.3">
      <c r="B364" s="20">
        <v>12.9</v>
      </c>
      <c r="C364" s="21">
        <v>48.3</v>
      </c>
      <c r="D364" s="19">
        <v>5</v>
      </c>
    </row>
    <row r="365" spans="2:4" x14ac:dyDescent="0.3">
      <c r="B365" s="20">
        <v>13.4</v>
      </c>
      <c r="C365" s="21">
        <v>65.5</v>
      </c>
      <c r="D365" s="19">
        <v>5</v>
      </c>
    </row>
    <row r="366" spans="2:4" x14ac:dyDescent="0.3">
      <c r="B366" s="20">
        <v>15.9</v>
      </c>
      <c r="C366" s="21">
        <v>25.7</v>
      </c>
      <c r="D366" s="19">
        <v>2</v>
      </c>
    </row>
    <row r="367" spans="2:4" x14ac:dyDescent="0.3">
      <c r="B367" s="20">
        <v>10.9</v>
      </c>
      <c r="C367" s="21">
        <v>20.5</v>
      </c>
      <c r="D367" s="19">
        <v>2</v>
      </c>
    </row>
    <row r="368" spans="2:4" x14ac:dyDescent="0.3">
      <c r="B368" s="20">
        <v>13.9</v>
      </c>
      <c r="C368" s="21">
        <v>12.1</v>
      </c>
      <c r="D368" s="19">
        <v>1</v>
      </c>
    </row>
    <row r="369" spans="2:4" x14ac:dyDescent="0.3">
      <c r="B369" s="20">
        <v>9.9</v>
      </c>
      <c r="C369" s="21">
        <v>19</v>
      </c>
      <c r="D369" s="19">
        <v>4</v>
      </c>
    </row>
    <row r="370" spans="2:4" x14ac:dyDescent="0.3">
      <c r="B370" s="20">
        <v>12.9</v>
      </c>
      <c r="C370" s="21">
        <v>29.7</v>
      </c>
      <c r="D370" s="19">
        <v>3</v>
      </c>
    </row>
    <row r="371" spans="2:4" x14ac:dyDescent="0.3">
      <c r="B371" s="20">
        <v>14.9</v>
      </c>
      <c r="C371" s="21">
        <v>20.7</v>
      </c>
      <c r="D371" s="19">
        <v>1</v>
      </c>
    </row>
    <row r="372" spans="2:4" x14ac:dyDescent="0.3">
      <c r="B372" s="20">
        <v>14.6</v>
      </c>
      <c r="C372" s="21">
        <v>21.4</v>
      </c>
      <c r="D372" s="19">
        <v>1</v>
      </c>
    </row>
    <row r="373" spans="2:4" x14ac:dyDescent="0.3">
      <c r="B373" s="20">
        <v>9.9</v>
      </c>
      <c r="C373" s="21">
        <v>56.9</v>
      </c>
      <c r="D373" s="19">
        <v>7</v>
      </c>
    </row>
    <row r="374" spans="2:4" x14ac:dyDescent="0.3">
      <c r="B374" s="20">
        <v>8.9</v>
      </c>
      <c r="C374" s="21">
        <v>103.9</v>
      </c>
      <c r="D374" s="19">
        <v>8</v>
      </c>
    </row>
    <row r="375" spans="2:4" x14ac:dyDescent="0.3">
      <c r="B375" s="20">
        <v>13.9</v>
      </c>
      <c r="C375" s="21">
        <v>61.1</v>
      </c>
      <c r="D375" s="19">
        <v>7</v>
      </c>
    </row>
    <row r="376" spans="2:4" x14ac:dyDescent="0.3">
      <c r="B376" s="20">
        <v>24.9</v>
      </c>
      <c r="C376" s="21">
        <v>30.7</v>
      </c>
      <c r="D376" s="19">
        <v>4</v>
      </c>
    </row>
    <row r="377" spans="2:4" x14ac:dyDescent="0.3">
      <c r="B377" s="20">
        <v>26.5</v>
      </c>
      <c r="C377" s="21">
        <v>23.7</v>
      </c>
      <c r="D377" s="19">
        <v>4</v>
      </c>
    </row>
    <row r="378" spans="2:4" x14ac:dyDescent="0.3">
      <c r="B378" s="20">
        <v>26.4</v>
      </c>
      <c r="C378" s="21">
        <v>37.1</v>
      </c>
      <c r="D378" s="19">
        <v>4</v>
      </c>
    </row>
    <row r="379" spans="2:4" x14ac:dyDescent="0.3">
      <c r="B379" s="20">
        <v>21.9</v>
      </c>
      <c r="C379" s="21">
        <v>39.299999999999997</v>
      </c>
      <c r="D379" s="19">
        <v>4</v>
      </c>
    </row>
    <row r="380" spans="2:4" x14ac:dyDescent="0.3">
      <c r="B380" s="20">
        <v>27.4</v>
      </c>
      <c r="C380" s="21">
        <v>41.5</v>
      </c>
      <c r="D380" s="19">
        <v>4</v>
      </c>
    </row>
    <row r="381" spans="2:4" x14ac:dyDescent="0.3">
      <c r="B381" s="20">
        <v>28.4</v>
      </c>
      <c r="C381" s="21">
        <v>33.299999999999997</v>
      </c>
      <c r="D381" s="19">
        <v>3</v>
      </c>
    </row>
    <row r="382" spans="2:4" x14ac:dyDescent="0.3">
      <c r="B382" s="20">
        <v>28.6</v>
      </c>
      <c r="C382" s="21">
        <v>35.9</v>
      </c>
      <c r="D382" s="19">
        <v>3</v>
      </c>
    </row>
    <row r="383" spans="2:4" x14ac:dyDescent="0.3">
      <c r="B383" s="20">
        <v>19.899999999999999</v>
      </c>
      <c r="C383" s="21">
        <v>31.1</v>
      </c>
      <c r="D383" s="19">
        <v>4</v>
      </c>
    </row>
    <row r="384" spans="2:4" x14ac:dyDescent="0.3">
      <c r="B384" s="20">
        <v>28.9</v>
      </c>
      <c r="C384" s="21">
        <v>25.4</v>
      </c>
      <c r="D384" s="19">
        <v>3</v>
      </c>
    </row>
    <row r="385" spans="2:4" x14ac:dyDescent="0.3">
      <c r="B385" s="20">
        <v>26.9</v>
      </c>
      <c r="C385" s="21">
        <v>30.3</v>
      </c>
      <c r="D385" s="19">
        <v>3</v>
      </c>
    </row>
    <row r="386" spans="2:4" x14ac:dyDescent="0.3">
      <c r="B386" s="20">
        <v>17.899999999999999</v>
      </c>
      <c r="C386" s="21">
        <v>27.2</v>
      </c>
      <c r="D386" s="19">
        <v>8</v>
      </c>
    </row>
    <row r="387" spans="2:4" x14ac:dyDescent="0.3">
      <c r="B387" s="20">
        <v>28.9</v>
      </c>
      <c r="C387" s="21">
        <v>31.8</v>
      </c>
      <c r="D387" s="19">
        <v>4</v>
      </c>
    </row>
    <row r="388" spans="2:4" x14ac:dyDescent="0.3">
      <c r="B388" s="20">
        <v>30.5</v>
      </c>
      <c r="C388" s="21">
        <v>29.8</v>
      </c>
      <c r="D388" s="19">
        <v>3</v>
      </c>
    </row>
    <row r="389" spans="2:4" x14ac:dyDescent="0.3">
      <c r="B389" s="20">
        <v>29.5</v>
      </c>
      <c r="C389" s="21">
        <v>38.6</v>
      </c>
      <c r="D389" s="19">
        <v>3</v>
      </c>
    </row>
    <row r="390" spans="2:4" x14ac:dyDescent="0.3">
      <c r="B390" s="20">
        <v>33.9</v>
      </c>
      <c r="C390" s="21">
        <v>10.1</v>
      </c>
      <c r="D390" s="19">
        <v>2</v>
      </c>
    </row>
    <row r="391" spans="2:4" x14ac:dyDescent="0.3">
      <c r="B391" s="20">
        <v>29.9</v>
      </c>
      <c r="C391" s="21">
        <v>27.7</v>
      </c>
      <c r="D391" s="19">
        <v>3</v>
      </c>
    </row>
    <row r="392" spans="2:4" x14ac:dyDescent="0.3">
      <c r="B392" s="20">
        <v>36.9</v>
      </c>
      <c r="C392" s="21">
        <v>33.799999999999997</v>
      </c>
      <c r="D392" s="19">
        <v>3</v>
      </c>
    </row>
    <row r="393" spans="2:4" x14ac:dyDescent="0.3">
      <c r="B393" s="20">
        <v>35.9</v>
      </c>
      <c r="C393" s="21">
        <v>35.299999999999997</v>
      </c>
      <c r="D393" s="19">
        <v>3</v>
      </c>
    </row>
    <row r="394" spans="2:4" x14ac:dyDescent="0.3">
      <c r="B394" s="20">
        <v>14.9</v>
      </c>
      <c r="C394" s="21">
        <v>42.5</v>
      </c>
      <c r="D394" s="19">
        <v>4</v>
      </c>
    </row>
    <row r="395" spans="2:4" x14ac:dyDescent="0.3">
      <c r="B395" s="20">
        <v>19</v>
      </c>
      <c r="C395" s="21">
        <v>80.5</v>
      </c>
      <c r="D395" s="19">
        <v>5</v>
      </c>
    </row>
    <row r="396" spans="2:4" x14ac:dyDescent="0.3">
      <c r="B396" s="20">
        <v>14.9</v>
      </c>
      <c r="C396" s="21">
        <v>33.200000000000003</v>
      </c>
      <c r="D396" s="19">
        <v>4</v>
      </c>
    </row>
    <row r="397" spans="2:4" x14ac:dyDescent="0.3">
      <c r="B397" s="20">
        <v>5.4</v>
      </c>
      <c r="C397" s="21">
        <v>125.7</v>
      </c>
      <c r="D397" s="19">
        <v>9</v>
      </c>
    </row>
    <row r="398" spans="2:4" x14ac:dyDescent="0.3">
      <c r="B398" s="20">
        <v>23</v>
      </c>
      <c r="C398" s="21">
        <v>23</v>
      </c>
      <c r="D398" s="19">
        <v>2</v>
      </c>
    </row>
    <row r="399" spans="2:4" x14ac:dyDescent="0.3">
      <c r="B399" s="20">
        <v>21.7</v>
      </c>
      <c r="C399" s="21">
        <v>37.5</v>
      </c>
      <c r="D399" s="19">
        <v>2</v>
      </c>
    </row>
    <row r="400" spans="2:4" x14ac:dyDescent="0.3">
      <c r="B400" s="20">
        <v>16.899999999999999</v>
      </c>
      <c r="C400" s="21">
        <v>28.2</v>
      </c>
      <c r="D400" s="19">
        <v>2</v>
      </c>
    </row>
    <row r="401" spans="2:4" x14ac:dyDescent="0.3">
      <c r="B401" s="20">
        <v>11.9</v>
      </c>
      <c r="C401" s="21">
        <v>37</v>
      </c>
      <c r="D401" s="19">
        <v>4</v>
      </c>
    </row>
    <row r="402" spans="2:4" x14ac:dyDescent="0.3">
      <c r="B402" s="20">
        <v>14.6</v>
      </c>
      <c r="C402" s="21">
        <v>11.8</v>
      </c>
      <c r="D402" s="19">
        <v>1</v>
      </c>
    </row>
    <row r="403" spans="2:4" x14ac:dyDescent="0.3">
      <c r="B403" s="20">
        <v>14.9</v>
      </c>
      <c r="C403" s="21">
        <v>21.3</v>
      </c>
      <c r="D403" s="19">
        <v>2</v>
      </c>
    </row>
    <row r="404" spans="2:4" x14ac:dyDescent="0.3">
      <c r="B404" s="20">
        <v>12.9</v>
      </c>
      <c r="C404" s="21">
        <v>34.4</v>
      </c>
      <c r="D404" s="19">
        <v>2</v>
      </c>
    </row>
    <row r="405" spans="2:4" x14ac:dyDescent="0.3">
      <c r="B405" s="20">
        <v>13.9</v>
      </c>
      <c r="C405" s="21">
        <v>18.8</v>
      </c>
      <c r="D405" s="19">
        <v>1</v>
      </c>
    </row>
    <row r="406" spans="2:4" x14ac:dyDescent="0.3">
      <c r="B406" s="20">
        <v>16.100000000000001</v>
      </c>
      <c r="C406" s="21">
        <v>43.5</v>
      </c>
      <c r="D406" s="19">
        <v>1</v>
      </c>
    </row>
    <row r="407" spans="2:4" x14ac:dyDescent="0.3">
      <c r="B407" s="20">
        <v>13.9</v>
      </c>
      <c r="C407" s="21">
        <v>38.4</v>
      </c>
      <c r="D407" s="19">
        <v>2</v>
      </c>
    </row>
    <row r="408" spans="2:4" x14ac:dyDescent="0.3">
      <c r="B408" s="20">
        <v>12.8</v>
      </c>
      <c r="C408" s="21">
        <v>42.4</v>
      </c>
      <c r="D408" s="19">
        <v>2</v>
      </c>
    </row>
    <row r="409" spans="2:4" x14ac:dyDescent="0.3">
      <c r="B409" s="20">
        <v>13.9</v>
      </c>
      <c r="C409" s="21">
        <v>42.8</v>
      </c>
      <c r="D409" s="19">
        <v>2</v>
      </c>
    </row>
    <row r="410" spans="2:4" x14ac:dyDescent="0.3">
      <c r="B410" s="20">
        <v>9</v>
      </c>
      <c r="C410" s="21">
        <v>70.2</v>
      </c>
      <c r="D410" s="19">
        <v>6</v>
      </c>
    </row>
    <row r="411" spans="2:4" x14ac:dyDescent="0.3">
      <c r="B411" s="20">
        <v>13.9</v>
      </c>
      <c r="C411" s="21">
        <v>14.7</v>
      </c>
      <c r="D411" s="19">
        <v>1</v>
      </c>
    </row>
    <row r="412" spans="2:4" x14ac:dyDescent="0.3">
      <c r="B412" s="20">
        <v>13.9</v>
      </c>
      <c r="C412" s="21">
        <v>26.1</v>
      </c>
      <c r="D412" s="19">
        <v>3</v>
      </c>
    </row>
    <row r="413" spans="2:4" x14ac:dyDescent="0.3">
      <c r="B413" s="20">
        <v>14</v>
      </c>
      <c r="C413" s="21">
        <v>46</v>
      </c>
      <c r="D413" s="19">
        <v>3</v>
      </c>
    </row>
    <row r="414" spans="2:4" x14ac:dyDescent="0.3">
      <c r="B414" s="20">
        <v>12.9</v>
      </c>
      <c r="C414" s="21">
        <v>11.6</v>
      </c>
      <c r="D414" s="19">
        <v>2</v>
      </c>
    </row>
    <row r="415" spans="2:4" x14ac:dyDescent="0.3">
      <c r="B415" s="20">
        <v>15.9</v>
      </c>
      <c r="C415" s="21">
        <v>14.6</v>
      </c>
      <c r="D415" s="19">
        <v>1</v>
      </c>
    </row>
    <row r="416" spans="2:4" x14ac:dyDescent="0.3">
      <c r="B416" s="20">
        <v>14.9</v>
      </c>
      <c r="C416" s="21">
        <v>15.6</v>
      </c>
      <c r="D416" s="19">
        <v>1</v>
      </c>
    </row>
    <row r="417" spans="2:4" x14ac:dyDescent="0.3">
      <c r="B417" s="20">
        <v>13.9</v>
      </c>
      <c r="C417" s="21">
        <v>48.7</v>
      </c>
      <c r="D417" s="19">
        <v>6</v>
      </c>
    </row>
    <row r="418" spans="2:4" x14ac:dyDescent="0.3">
      <c r="B418" s="20">
        <v>12.9</v>
      </c>
      <c r="C418" s="21">
        <v>46.4</v>
      </c>
      <c r="D418" s="19">
        <v>5</v>
      </c>
    </row>
    <row r="419" spans="2:4" x14ac:dyDescent="0.3">
      <c r="B419" s="20">
        <v>10.9</v>
      </c>
      <c r="C419" s="21">
        <v>50.2</v>
      </c>
      <c r="D419" s="19">
        <v>5</v>
      </c>
    </row>
    <row r="420" spans="2:4" x14ac:dyDescent="0.3">
      <c r="B420" s="20">
        <v>13.9</v>
      </c>
      <c r="C420" s="21">
        <v>43.7</v>
      </c>
      <c r="D420" s="19">
        <v>4</v>
      </c>
    </row>
    <row r="421" spans="2:4" x14ac:dyDescent="0.3">
      <c r="B421" s="20">
        <v>12.9</v>
      </c>
      <c r="C421" s="21">
        <v>28.5</v>
      </c>
      <c r="D421" s="19">
        <v>4</v>
      </c>
    </row>
    <row r="422" spans="2:4" x14ac:dyDescent="0.3">
      <c r="B422" s="20">
        <v>15.9</v>
      </c>
      <c r="C422" s="21">
        <v>20.3</v>
      </c>
      <c r="D422" s="19">
        <v>3</v>
      </c>
    </row>
    <row r="423" spans="2:4" x14ac:dyDescent="0.3">
      <c r="B423" s="20">
        <v>11.9</v>
      </c>
      <c r="C423" s="21">
        <v>36</v>
      </c>
      <c r="D423" s="19">
        <v>3</v>
      </c>
    </row>
    <row r="424" spans="2:4" x14ac:dyDescent="0.3">
      <c r="B424" s="20">
        <v>14.9</v>
      </c>
      <c r="C424" s="21">
        <v>42.6</v>
      </c>
      <c r="D424" s="19">
        <v>3</v>
      </c>
    </row>
    <row r="425" spans="2:4" x14ac:dyDescent="0.3">
      <c r="B425" s="20">
        <v>16.899999999999999</v>
      </c>
      <c r="C425" s="21">
        <v>28.4</v>
      </c>
      <c r="D425" s="19">
        <v>3</v>
      </c>
    </row>
    <row r="426" spans="2:4" x14ac:dyDescent="0.3">
      <c r="B426" s="20">
        <v>16.899999999999999</v>
      </c>
      <c r="C426" s="21">
        <v>20.9</v>
      </c>
      <c r="D426" s="19">
        <v>3</v>
      </c>
    </row>
    <row r="427" spans="2:4" x14ac:dyDescent="0.3">
      <c r="B427" s="20">
        <v>10.9</v>
      </c>
      <c r="C427" s="21">
        <v>51.5</v>
      </c>
      <c r="D427" s="19">
        <v>5</v>
      </c>
    </row>
    <row r="428" spans="2:4" x14ac:dyDescent="0.3">
      <c r="B428" s="20">
        <v>18.5</v>
      </c>
      <c r="C428" s="21">
        <v>13.1</v>
      </c>
      <c r="D428" s="19">
        <v>3</v>
      </c>
    </row>
    <row r="429" spans="2:4" x14ac:dyDescent="0.3">
      <c r="B429" s="20">
        <v>13.9</v>
      </c>
      <c r="C429" s="21">
        <v>26.1</v>
      </c>
      <c r="D429" s="19">
        <v>3</v>
      </c>
    </row>
    <row r="430" spans="2:4" x14ac:dyDescent="0.3">
      <c r="B430" s="20">
        <v>11.9</v>
      </c>
      <c r="C430" s="21">
        <v>43.2</v>
      </c>
      <c r="D430" s="19">
        <v>5</v>
      </c>
    </row>
    <row r="431" spans="2:4" x14ac:dyDescent="0.3">
      <c r="B431" s="20">
        <v>10.9</v>
      </c>
      <c r="C431" s="21">
        <v>30.3</v>
      </c>
      <c r="D431" s="19">
        <v>4</v>
      </c>
    </row>
    <row r="432" spans="2:4" x14ac:dyDescent="0.3">
      <c r="B432" s="20">
        <v>12.8</v>
      </c>
      <c r="C432" s="21">
        <v>40.5</v>
      </c>
      <c r="D432" s="19">
        <v>3</v>
      </c>
    </row>
    <row r="433" spans="2:4" x14ac:dyDescent="0.3">
      <c r="B433" s="20">
        <v>12.9</v>
      </c>
      <c r="C433" s="21">
        <v>52.4</v>
      </c>
      <c r="D433" s="19">
        <v>3</v>
      </c>
    </row>
    <row r="434" spans="2:4" x14ac:dyDescent="0.3">
      <c r="B434" s="20">
        <v>14.5</v>
      </c>
      <c r="C434" s="21">
        <v>43.5</v>
      </c>
      <c r="D434" s="19">
        <v>5</v>
      </c>
    </row>
    <row r="435" spans="2:4" x14ac:dyDescent="0.3">
      <c r="B435" s="20">
        <v>8.9</v>
      </c>
      <c r="C435" s="21">
        <v>95.8</v>
      </c>
      <c r="D435" s="19">
        <v>8</v>
      </c>
    </row>
    <row r="436" spans="2:4" x14ac:dyDescent="0.3">
      <c r="B436" s="20">
        <v>13.9</v>
      </c>
      <c r="C436" s="21">
        <v>38.5</v>
      </c>
      <c r="D436" s="19">
        <v>4</v>
      </c>
    </row>
    <row r="437" spans="2:4" x14ac:dyDescent="0.3">
      <c r="B437" s="20">
        <v>13.9</v>
      </c>
      <c r="C437" s="21">
        <v>48.5</v>
      </c>
      <c r="D437" s="19">
        <v>3</v>
      </c>
    </row>
    <row r="438" spans="2:4" x14ac:dyDescent="0.3">
      <c r="B438" s="20">
        <v>15.9</v>
      </c>
      <c r="C438" s="21">
        <v>19</v>
      </c>
      <c r="D438" s="19">
        <v>1</v>
      </c>
    </row>
    <row r="439" spans="2:4" x14ac:dyDescent="0.3">
      <c r="B439" s="20">
        <v>25.9</v>
      </c>
      <c r="C439" s="21">
        <v>22.2</v>
      </c>
      <c r="D439" s="19">
        <v>5</v>
      </c>
    </row>
    <row r="440" spans="2:4" x14ac:dyDescent="0.3">
      <c r="B440" s="20">
        <v>20.9</v>
      </c>
      <c r="C440" s="21">
        <v>32.4</v>
      </c>
      <c r="D440" s="19">
        <v>4</v>
      </c>
    </row>
    <row r="441" spans="2:4" x14ac:dyDescent="0.3">
      <c r="B441" s="20">
        <v>32.9</v>
      </c>
      <c r="C441" s="21">
        <v>9.1</v>
      </c>
      <c r="D441" s="19">
        <v>1</v>
      </c>
    </row>
    <row r="442" spans="2:4" x14ac:dyDescent="0.3">
      <c r="B442" s="20">
        <v>30.9</v>
      </c>
      <c r="C442" s="21">
        <v>9.4</v>
      </c>
      <c r="D442" s="19">
        <v>1</v>
      </c>
    </row>
    <row r="443" spans="2:4" x14ac:dyDescent="0.3">
      <c r="B443" s="20">
        <v>30.9</v>
      </c>
      <c r="C443" s="21">
        <v>10</v>
      </c>
      <c r="D443" s="19">
        <v>1</v>
      </c>
    </row>
    <row r="444" spans="2:4" x14ac:dyDescent="0.3">
      <c r="B444" s="20">
        <v>14.9</v>
      </c>
      <c r="C444" s="21">
        <v>49.7</v>
      </c>
      <c r="D444" s="19">
        <v>6</v>
      </c>
    </row>
    <row r="445" spans="2:4" x14ac:dyDescent="0.3">
      <c r="B445" s="20">
        <v>25.9</v>
      </c>
      <c r="C445" s="21">
        <v>25</v>
      </c>
      <c r="D445" s="19">
        <v>4</v>
      </c>
    </row>
    <row r="446" spans="2:4" x14ac:dyDescent="0.3">
      <c r="B446" s="20">
        <v>26.9</v>
      </c>
      <c r="C446" s="21">
        <v>26.8</v>
      </c>
      <c r="D446" s="19">
        <v>3</v>
      </c>
    </row>
    <row r="447" spans="2:4" x14ac:dyDescent="0.3">
      <c r="B447" s="20">
        <v>25.4</v>
      </c>
      <c r="C447" s="21">
        <v>26.4</v>
      </c>
      <c r="D447" s="19">
        <v>4</v>
      </c>
    </row>
    <row r="448" spans="2:4" x14ac:dyDescent="0.3">
      <c r="B448" s="20">
        <v>23.9</v>
      </c>
      <c r="C448" s="21">
        <v>32.200000000000003</v>
      </c>
      <c r="D448" s="19">
        <v>4</v>
      </c>
    </row>
    <row r="449" spans="2:4" x14ac:dyDescent="0.3">
      <c r="B449" s="20">
        <v>25.9</v>
      </c>
      <c r="C449" s="21">
        <v>36.200000000000003</v>
      </c>
      <c r="D449" s="19">
        <v>4</v>
      </c>
    </row>
    <row r="450" spans="2:4" x14ac:dyDescent="0.3">
      <c r="B450" s="20">
        <v>25.9</v>
      </c>
      <c r="C450" s="21">
        <v>38</v>
      </c>
      <c r="D450" s="19">
        <v>4</v>
      </c>
    </row>
    <row r="451" spans="2:4" x14ac:dyDescent="0.3">
      <c r="B451" s="20">
        <v>26.4</v>
      </c>
      <c r="C451" s="21">
        <v>22.5</v>
      </c>
      <c r="D451" s="19">
        <v>3</v>
      </c>
    </row>
    <row r="452" spans="2:4" x14ac:dyDescent="0.3">
      <c r="B452" s="20">
        <v>25.4</v>
      </c>
      <c r="C452" s="21">
        <v>26</v>
      </c>
      <c r="D452" s="19">
        <v>3</v>
      </c>
    </row>
    <row r="453" spans="2:4" x14ac:dyDescent="0.3">
      <c r="B453" s="20">
        <v>25.9</v>
      </c>
      <c r="C453" s="21">
        <v>33</v>
      </c>
      <c r="D453" s="19">
        <v>3</v>
      </c>
    </row>
    <row r="454" spans="2:4" x14ac:dyDescent="0.3">
      <c r="B454" s="20">
        <v>28.4</v>
      </c>
      <c r="C454" s="21">
        <v>19.399999999999999</v>
      </c>
      <c r="D454" s="19">
        <v>2</v>
      </c>
    </row>
    <row r="455" spans="2:4" x14ac:dyDescent="0.3">
      <c r="B455" s="20">
        <v>26.9</v>
      </c>
      <c r="C455" s="21">
        <v>27.2</v>
      </c>
      <c r="D455" s="19">
        <v>2</v>
      </c>
    </row>
    <row r="456" spans="2:4" x14ac:dyDescent="0.3">
      <c r="B456" s="20">
        <v>20.8</v>
      </c>
      <c r="C456" s="21">
        <v>49.4</v>
      </c>
      <c r="D456" s="19">
        <v>3</v>
      </c>
    </row>
    <row r="457" spans="2:4" x14ac:dyDescent="0.3">
      <c r="B457" s="20">
        <v>17.899999999999999</v>
      </c>
      <c r="C457" s="21">
        <v>63.5</v>
      </c>
      <c r="D457" s="19">
        <v>7</v>
      </c>
    </row>
    <row r="458" spans="2:4" x14ac:dyDescent="0.3">
      <c r="B458" s="20">
        <v>21.9</v>
      </c>
      <c r="C458" s="21">
        <v>21.5</v>
      </c>
      <c r="D458" s="19">
        <v>4</v>
      </c>
    </row>
    <row r="459" spans="2:4" x14ac:dyDescent="0.3">
      <c r="B459" s="20">
        <v>23.4</v>
      </c>
      <c r="C459" s="21">
        <v>16.899999999999999</v>
      </c>
      <c r="D459" s="19">
        <v>4</v>
      </c>
    </row>
    <row r="460" spans="2:4" x14ac:dyDescent="0.3">
      <c r="B460" s="20">
        <v>27.9</v>
      </c>
      <c r="C460" s="21">
        <v>38.6</v>
      </c>
      <c r="D460" s="19">
        <v>4</v>
      </c>
    </row>
    <row r="461" spans="2:4" x14ac:dyDescent="0.3">
      <c r="B461" s="20">
        <v>30.5</v>
      </c>
      <c r="C461" s="21">
        <v>35.700000000000003</v>
      </c>
      <c r="D461" s="19">
        <v>5</v>
      </c>
    </row>
    <row r="462" spans="2:4" x14ac:dyDescent="0.3">
      <c r="B462" s="20">
        <v>38.5</v>
      </c>
      <c r="C462" s="21">
        <v>16.3</v>
      </c>
      <c r="D462" s="19">
        <v>3</v>
      </c>
    </row>
    <row r="463" spans="2:4" x14ac:dyDescent="0.3">
      <c r="B463" s="20">
        <v>50.9</v>
      </c>
      <c r="C463" s="21">
        <v>22.5</v>
      </c>
      <c r="D463" s="19">
        <v>3</v>
      </c>
    </row>
    <row r="464" spans="2:4" x14ac:dyDescent="0.3">
      <c r="B464" s="20">
        <v>49.9</v>
      </c>
      <c r="C464" s="21">
        <v>31.2</v>
      </c>
      <c r="D464" s="19">
        <v>3</v>
      </c>
    </row>
    <row r="465" spans="2:4" x14ac:dyDescent="0.3">
      <c r="B465" s="20">
        <v>51.9</v>
      </c>
      <c r="C465" s="21">
        <v>34.6</v>
      </c>
      <c r="D465" s="19">
        <v>3</v>
      </c>
    </row>
    <row r="466" spans="2:4" x14ac:dyDescent="0.3">
      <c r="B466" s="20">
        <v>22.9</v>
      </c>
      <c r="C466" s="21">
        <v>45.5</v>
      </c>
      <c r="D466" s="19">
        <v>4</v>
      </c>
    </row>
    <row r="467" spans="2:4" x14ac:dyDescent="0.3">
      <c r="B467" s="20">
        <v>26.9</v>
      </c>
      <c r="C467" s="21">
        <v>47.1</v>
      </c>
      <c r="D467" s="19">
        <v>4</v>
      </c>
    </row>
    <row r="468" spans="2:4" x14ac:dyDescent="0.3">
      <c r="B468" s="20">
        <v>41.9</v>
      </c>
      <c r="C468" s="21">
        <v>22.3</v>
      </c>
      <c r="D468" s="19">
        <v>3</v>
      </c>
    </row>
    <row r="469" spans="2:4" x14ac:dyDescent="0.3">
      <c r="B469" s="20">
        <v>41.5</v>
      </c>
      <c r="C469" s="21">
        <v>25</v>
      </c>
      <c r="D469" s="19">
        <v>3</v>
      </c>
    </row>
    <row r="470" spans="2:4" x14ac:dyDescent="0.3">
      <c r="B470" s="20">
        <v>41.5</v>
      </c>
      <c r="C470" s="21">
        <v>26.2</v>
      </c>
      <c r="D470" s="19">
        <v>3</v>
      </c>
    </row>
    <row r="471" spans="2:4" x14ac:dyDescent="0.3">
      <c r="B471" s="20">
        <v>41.5</v>
      </c>
      <c r="C471" s="21">
        <v>30</v>
      </c>
      <c r="D471" s="19">
        <v>3</v>
      </c>
    </row>
    <row r="472" spans="2:4" x14ac:dyDescent="0.3">
      <c r="B472" s="20">
        <v>35.9</v>
      </c>
      <c r="C472" s="21">
        <v>20.3</v>
      </c>
      <c r="D472" s="19">
        <v>2</v>
      </c>
    </row>
    <row r="473" spans="2:4" x14ac:dyDescent="0.3">
      <c r="B473" s="20">
        <v>37.9</v>
      </c>
      <c r="C473" s="21">
        <v>20.9</v>
      </c>
      <c r="D473" s="19">
        <v>3</v>
      </c>
    </row>
    <row r="474" spans="2:4" x14ac:dyDescent="0.3">
      <c r="B474" s="20">
        <v>35.9</v>
      </c>
      <c r="C474" s="21">
        <v>22.3</v>
      </c>
      <c r="D474" s="19">
        <v>3</v>
      </c>
    </row>
    <row r="475" spans="2:4" x14ac:dyDescent="0.3">
      <c r="B475" s="20">
        <v>37.9</v>
      </c>
      <c r="C475" s="21">
        <v>22.5</v>
      </c>
      <c r="D475" s="19">
        <v>3</v>
      </c>
    </row>
    <row r="476" spans="2:4" x14ac:dyDescent="0.3">
      <c r="B476" s="20">
        <v>38.5</v>
      </c>
      <c r="C476" s="21">
        <v>24.7</v>
      </c>
      <c r="D476" s="19">
        <v>3</v>
      </c>
    </row>
    <row r="477" spans="2:4" x14ac:dyDescent="0.3">
      <c r="B477" s="20">
        <v>36.9</v>
      </c>
      <c r="C477" s="21">
        <v>28.3</v>
      </c>
      <c r="D477" s="19">
        <v>3</v>
      </c>
    </row>
    <row r="478" spans="2:4" x14ac:dyDescent="0.3">
      <c r="B478" s="20">
        <v>36.9</v>
      </c>
      <c r="C478" s="21">
        <v>31.4</v>
      </c>
      <c r="D478" s="19">
        <v>3</v>
      </c>
    </row>
    <row r="479" spans="2:4" x14ac:dyDescent="0.3">
      <c r="B479" s="20">
        <v>37.9</v>
      </c>
      <c r="C479" s="21">
        <v>33.5</v>
      </c>
      <c r="D479" s="19">
        <v>3</v>
      </c>
    </row>
    <row r="480" spans="2:4" x14ac:dyDescent="0.3">
      <c r="B480" s="20">
        <v>25.9</v>
      </c>
      <c r="C480" s="21">
        <v>44.4</v>
      </c>
      <c r="D480" s="19">
        <v>3</v>
      </c>
    </row>
    <row r="481" spans="2:4" x14ac:dyDescent="0.3">
      <c r="B481" s="20">
        <v>41.9</v>
      </c>
      <c r="C481" s="21">
        <v>10.3</v>
      </c>
      <c r="D481" s="19">
        <v>2</v>
      </c>
    </row>
    <row r="482" spans="2:4" x14ac:dyDescent="0.3">
      <c r="B482" s="20">
        <v>46.9</v>
      </c>
      <c r="C482" s="21">
        <v>10.5</v>
      </c>
      <c r="D482" s="19">
        <v>1</v>
      </c>
    </row>
    <row r="483" spans="2:4" x14ac:dyDescent="0.3">
      <c r="B483" s="20">
        <v>46.9</v>
      </c>
      <c r="C483" s="21">
        <v>11</v>
      </c>
      <c r="D483" s="19">
        <v>1</v>
      </c>
    </row>
    <row r="484" spans="2:4" x14ac:dyDescent="0.3">
      <c r="B484" s="20">
        <v>46.9</v>
      </c>
      <c r="C484" s="21">
        <v>11.1</v>
      </c>
      <c r="D484" s="19">
        <v>1</v>
      </c>
    </row>
    <row r="485" spans="2:4" x14ac:dyDescent="0.3">
      <c r="B485" s="20">
        <v>46.9</v>
      </c>
      <c r="C485" s="21">
        <v>13.6</v>
      </c>
      <c r="D485" s="19">
        <v>1</v>
      </c>
    </row>
    <row r="486" spans="2:4" x14ac:dyDescent="0.3">
      <c r="B486" s="20">
        <v>69.8</v>
      </c>
      <c r="C486" s="21">
        <v>26.3</v>
      </c>
      <c r="D486" s="19">
        <v>2</v>
      </c>
    </row>
    <row r="487" spans="2:4" x14ac:dyDescent="0.3">
      <c r="B487" s="20">
        <v>67.900000000000006</v>
      </c>
      <c r="C487" s="21">
        <v>18</v>
      </c>
      <c r="D487" s="19">
        <v>4</v>
      </c>
    </row>
    <row r="488" spans="2:4" x14ac:dyDescent="0.3">
      <c r="B488" s="20">
        <v>53.9</v>
      </c>
      <c r="C488" s="21">
        <v>12.3</v>
      </c>
      <c r="D488" s="19">
        <v>2</v>
      </c>
    </row>
    <row r="489" spans="2:4" x14ac:dyDescent="0.3">
      <c r="B489" s="20">
        <v>34.9</v>
      </c>
      <c r="C489" s="21">
        <v>26.7</v>
      </c>
      <c r="D489" s="19">
        <v>3</v>
      </c>
    </row>
    <row r="490" spans="2:4" x14ac:dyDescent="0.3">
      <c r="B490" s="20">
        <v>36.9</v>
      </c>
      <c r="C490" s="21">
        <v>29.1</v>
      </c>
      <c r="D490" s="19">
        <v>3</v>
      </c>
    </row>
    <row r="491" spans="2:4" x14ac:dyDescent="0.3">
      <c r="B491" s="20">
        <v>37.9</v>
      </c>
      <c r="C491" s="21">
        <v>31.7</v>
      </c>
      <c r="D491" s="19">
        <v>3</v>
      </c>
    </row>
    <row r="492" spans="2:4" x14ac:dyDescent="0.3">
      <c r="B492" s="20">
        <v>35.9</v>
      </c>
      <c r="C492" s="21">
        <v>38.9</v>
      </c>
      <c r="D492" s="19">
        <v>3</v>
      </c>
    </row>
    <row r="493" spans="2:4" x14ac:dyDescent="0.3">
      <c r="B493" s="20">
        <v>38.9</v>
      </c>
      <c r="C493" s="21">
        <v>9.6999999999999993</v>
      </c>
      <c r="D493" s="19">
        <v>1</v>
      </c>
    </row>
    <row r="494" spans="2:4" x14ac:dyDescent="0.3">
      <c r="B494" s="20">
        <v>38.9</v>
      </c>
      <c r="C494" s="21">
        <v>10.5</v>
      </c>
      <c r="D494" s="19">
        <v>1</v>
      </c>
    </row>
    <row r="495" spans="2:4" x14ac:dyDescent="0.3">
      <c r="B495" s="20">
        <v>38.9</v>
      </c>
      <c r="C495" s="21">
        <v>10.9</v>
      </c>
      <c r="D495" s="19">
        <v>1</v>
      </c>
    </row>
    <row r="496" spans="2:4" x14ac:dyDescent="0.3">
      <c r="B496" s="20">
        <v>36.9</v>
      </c>
      <c r="C496" s="21">
        <v>22.3</v>
      </c>
      <c r="D496" s="19">
        <v>3</v>
      </c>
    </row>
    <row r="497" spans="2:4" x14ac:dyDescent="0.3">
      <c r="B497" s="20">
        <v>26.8</v>
      </c>
      <c r="C497" s="21">
        <v>16.3</v>
      </c>
      <c r="D497" s="19">
        <v>3</v>
      </c>
    </row>
    <row r="498" spans="2:4" x14ac:dyDescent="0.3">
      <c r="B498" s="20">
        <v>34.9</v>
      </c>
      <c r="C498" s="21">
        <v>23.3</v>
      </c>
      <c r="D498" s="19">
        <v>3</v>
      </c>
    </row>
    <row r="499" spans="2:4" x14ac:dyDescent="0.3">
      <c r="B499" s="20">
        <v>44.9</v>
      </c>
      <c r="C499" s="21">
        <v>3.8</v>
      </c>
      <c r="D499" s="19">
        <v>1</v>
      </c>
    </row>
    <row r="500" spans="2:4" x14ac:dyDescent="0.3">
      <c r="B500" s="20">
        <v>36.9</v>
      </c>
      <c r="C500" s="21">
        <v>37.1</v>
      </c>
      <c r="D500" s="19">
        <v>5</v>
      </c>
    </row>
    <row r="501" spans="2:4" x14ac:dyDescent="0.3">
      <c r="B501" s="20">
        <v>41.9</v>
      </c>
      <c r="C501" s="21">
        <v>35.799999999999997</v>
      </c>
      <c r="D501" s="19">
        <v>3</v>
      </c>
    </row>
    <row r="502" spans="2:4" x14ac:dyDescent="0.3">
      <c r="B502" s="20">
        <v>55.9</v>
      </c>
      <c r="C502" s="21">
        <v>29.1</v>
      </c>
      <c r="D502" s="19">
        <v>3</v>
      </c>
    </row>
    <row r="503" spans="2:4" x14ac:dyDescent="0.3">
      <c r="B503" s="20">
        <v>63.9</v>
      </c>
      <c r="C503" s="21">
        <v>33.5</v>
      </c>
      <c r="D503" s="19">
        <v>2</v>
      </c>
    </row>
    <row r="504" spans="2:4" x14ac:dyDescent="0.3">
      <c r="B504" s="20">
        <v>64.900000000000006</v>
      </c>
      <c r="C504" s="21">
        <v>36.1</v>
      </c>
      <c r="D504" s="19">
        <v>2</v>
      </c>
    </row>
    <row r="505" spans="2:4" x14ac:dyDescent="0.3">
      <c r="B505" s="20">
        <v>49.9</v>
      </c>
      <c r="C505" s="21">
        <v>37.6</v>
      </c>
      <c r="D505" s="19">
        <v>5</v>
      </c>
    </row>
    <row r="506" spans="2:4" x14ac:dyDescent="0.3">
      <c r="B506" s="20">
        <v>49.9</v>
      </c>
      <c r="C506" s="21">
        <v>16</v>
      </c>
      <c r="D506" s="19">
        <v>5</v>
      </c>
    </row>
    <row r="507" spans="2:4" x14ac:dyDescent="0.3">
      <c r="B507" s="20">
        <v>65.900000000000006</v>
      </c>
      <c r="C507" s="21">
        <v>10.199999999999999</v>
      </c>
      <c r="D507" s="19">
        <v>3</v>
      </c>
    </row>
    <row r="508" spans="2:4" x14ac:dyDescent="0.3">
      <c r="B508" s="20">
        <v>55.9</v>
      </c>
      <c r="C508" s="21">
        <v>34.5</v>
      </c>
      <c r="D508" s="19">
        <v>3</v>
      </c>
    </row>
    <row r="509" spans="2:4" x14ac:dyDescent="0.3">
      <c r="B509" s="20">
        <v>61.9</v>
      </c>
      <c r="C509" s="21">
        <v>35.299999999999997</v>
      </c>
      <c r="D509" s="19">
        <v>2</v>
      </c>
    </row>
    <row r="510" spans="2:4" x14ac:dyDescent="0.3">
      <c r="B510" s="20">
        <v>39</v>
      </c>
      <c r="C510" s="21">
        <v>18.100000000000001</v>
      </c>
      <c r="D510" s="19">
        <v>3</v>
      </c>
    </row>
    <row r="511" spans="2:4" x14ac:dyDescent="0.3">
      <c r="B511" s="20">
        <v>14.9</v>
      </c>
      <c r="C511" s="21">
        <v>28.9</v>
      </c>
      <c r="D511" s="19">
        <v>3</v>
      </c>
    </row>
    <row r="512" spans="2:4" x14ac:dyDescent="0.3">
      <c r="B512" s="20">
        <v>12.9</v>
      </c>
      <c r="C512" s="21">
        <v>49.3</v>
      </c>
      <c r="D512" s="19">
        <v>4</v>
      </c>
    </row>
    <row r="513" spans="2:4" x14ac:dyDescent="0.3">
      <c r="B513" s="20">
        <v>12.9</v>
      </c>
      <c r="C513" s="21">
        <v>47.6</v>
      </c>
      <c r="D513" s="19">
        <v>4</v>
      </c>
    </row>
    <row r="514" spans="2:4" x14ac:dyDescent="0.3">
      <c r="B514" s="20">
        <v>17.8</v>
      </c>
      <c r="C514" s="21">
        <v>32</v>
      </c>
      <c r="D514" s="19">
        <v>3</v>
      </c>
    </row>
    <row r="515" spans="2:4" x14ac:dyDescent="0.3">
      <c r="B515" s="20">
        <v>19.899999999999999</v>
      </c>
      <c r="C515" s="21">
        <v>17.5</v>
      </c>
      <c r="D515" s="19">
        <v>3</v>
      </c>
    </row>
    <row r="516" spans="2:4" x14ac:dyDescent="0.3">
      <c r="B516" s="20">
        <v>16.2</v>
      </c>
      <c r="C516" s="21">
        <v>30.5</v>
      </c>
      <c r="D516" s="19">
        <v>5</v>
      </c>
    </row>
    <row r="517" spans="2:4" x14ac:dyDescent="0.3">
      <c r="B517" s="20">
        <v>13.8</v>
      </c>
      <c r="C517" s="21">
        <v>29.4</v>
      </c>
      <c r="D517" s="19">
        <v>2</v>
      </c>
    </row>
    <row r="518" spans="2:4" x14ac:dyDescent="0.3">
      <c r="B518" s="20">
        <v>14.9</v>
      </c>
      <c r="C518" s="21">
        <v>39.200000000000003</v>
      </c>
      <c r="D518" s="19">
        <v>2</v>
      </c>
    </row>
    <row r="519" spans="2:4" x14ac:dyDescent="0.3">
      <c r="B519" s="20">
        <v>14</v>
      </c>
      <c r="C519" s="21">
        <v>4.4000000000000004</v>
      </c>
      <c r="D519" s="19">
        <v>3</v>
      </c>
    </row>
    <row r="520" spans="2:4" x14ac:dyDescent="0.3">
      <c r="B520" s="20">
        <v>15.9</v>
      </c>
      <c r="C520" s="21">
        <v>23.5</v>
      </c>
      <c r="D520" s="19">
        <v>2</v>
      </c>
    </row>
    <row r="521" spans="2:4" x14ac:dyDescent="0.3">
      <c r="B521" s="20">
        <v>13.4</v>
      </c>
      <c r="C521" s="21">
        <v>43.3</v>
      </c>
      <c r="D521" s="19">
        <v>2</v>
      </c>
    </row>
    <row r="522" spans="2:4" x14ac:dyDescent="0.3">
      <c r="B522" s="20">
        <v>13.9</v>
      </c>
      <c r="C522" s="21">
        <v>26</v>
      </c>
      <c r="D522" s="19">
        <v>1</v>
      </c>
    </row>
    <row r="523" spans="2:4" x14ac:dyDescent="0.3">
      <c r="B523" s="20">
        <v>13.8</v>
      </c>
      <c r="C523" s="21">
        <v>28.3</v>
      </c>
      <c r="D523" s="19">
        <v>2</v>
      </c>
    </row>
    <row r="524" spans="2:4" x14ac:dyDescent="0.3">
      <c r="B524" s="20">
        <v>9.9</v>
      </c>
      <c r="C524" s="21">
        <v>53.1</v>
      </c>
      <c r="D524" s="19">
        <v>3</v>
      </c>
    </row>
    <row r="525" spans="2:4" x14ac:dyDescent="0.3">
      <c r="B525" s="20">
        <v>9.9</v>
      </c>
      <c r="C525" s="21">
        <v>38.700000000000003</v>
      </c>
      <c r="D525" s="19">
        <v>3</v>
      </c>
    </row>
    <row r="526" spans="2:4" x14ac:dyDescent="0.3">
      <c r="B526" s="20">
        <v>9.8000000000000007</v>
      </c>
      <c r="C526" s="21">
        <v>38.799999999999997</v>
      </c>
      <c r="D526" s="19">
        <v>3</v>
      </c>
    </row>
    <row r="527" spans="2:4" x14ac:dyDescent="0.3">
      <c r="B527" s="20">
        <v>9.6999999999999993</v>
      </c>
      <c r="C527" s="21">
        <v>39.4</v>
      </c>
      <c r="D527" s="19">
        <v>3</v>
      </c>
    </row>
    <row r="528" spans="2:4" x14ac:dyDescent="0.3">
      <c r="B528" s="20">
        <v>10.9</v>
      </c>
      <c r="C528" s="21">
        <v>42.7</v>
      </c>
      <c r="D528" s="19">
        <v>3</v>
      </c>
    </row>
    <row r="529" spans="2:4" x14ac:dyDescent="0.3">
      <c r="B529" s="20">
        <v>16.8</v>
      </c>
      <c r="C529" s="21">
        <v>19</v>
      </c>
      <c r="D529" s="19">
        <v>1</v>
      </c>
    </row>
    <row r="530" spans="2:4" x14ac:dyDescent="0.3">
      <c r="B530" s="20">
        <v>25.4</v>
      </c>
      <c r="C530" s="21">
        <v>39.4</v>
      </c>
      <c r="D530" s="19">
        <v>3</v>
      </c>
    </row>
    <row r="531" spans="2:4" x14ac:dyDescent="0.3">
      <c r="B531" s="20">
        <v>11.5</v>
      </c>
      <c r="C531" s="21">
        <v>78.599999999999994</v>
      </c>
      <c r="D531" s="19">
        <v>7</v>
      </c>
    </row>
    <row r="532" spans="2:4" x14ac:dyDescent="0.3">
      <c r="B532" s="20">
        <v>15.8</v>
      </c>
      <c r="C532" s="21">
        <v>21.9</v>
      </c>
      <c r="D532" s="19">
        <v>3</v>
      </c>
    </row>
    <row r="533" spans="2:4" x14ac:dyDescent="0.3">
      <c r="B533" s="20">
        <v>13.9</v>
      </c>
      <c r="C533" s="21">
        <v>58</v>
      </c>
      <c r="D533" s="19">
        <v>3</v>
      </c>
    </row>
    <row r="534" spans="2:4" x14ac:dyDescent="0.3">
      <c r="B534" s="20">
        <v>17.899999999999999</v>
      </c>
      <c r="C534" s="21">
        <v>14.6</v>
      </c>
      <c r="D534" s="19">
        <v>1</v>
      </c>
    </row>
    <row r="535" spans="2:4" x14ac:dyDescent="0.3">
      <c r="B535" s="20">
        <v>9</v>
      </c>
      <c r="C535" s="21">
        <v>87.3</v>
      </c>
      <c r="D535" s="19">
        <v>7</v>
      </c>
    </row>
    <row r="536" spans="2:4" x14ac:dyDescent="0.3">
      <c r="B536" s="20">
        <v>11</v>
      </c>
      <c r="C536" s="21">
        <v>56</v>
      </c>
      <c r="D536" s="19">
        <v>6</v>
      </c>
    </row>
    <row r="537" spans="2:4" x14ac:dyDescent="0.3">
      <c r="B537" s="20">
        <v>9</v>
      </c>
      <c r="C537" s="21">
        <v>96.6</v>
      </c>
      <c r="D537" s="19">
        <v>5</v>
      </c>
    </row>
    <row r="538" spans="2:4" x14ac:dyDescent="0.3">
      <c r="B538" s="20">
        <v>14.8</v>
      </c>
      <c r="C538" s="21">
        <v>15.7</v>
      </c>
      <c r="D538" s="19">
        <v>4</v>
      </c>
    </row>
    <row r="539" spans="2:4" x14ac:dyDescent="0.3">
      <c r="B539" s="20">
        <v>14</v>
      </c>
      <c r="C539" s="21">
        <v>21</v>
      </c>
      <c r="D539" s="19">
        <v>4</v>
      </c>
    </row>
    <row r="540" spans="2:4" x14ac:dyDescent="0.3">
      <c r="B540" s="20">
        <v>11.9</v>
      </c>
      <c r="C540" s="21">
        <v>50.2</v>
      </c>
      <c r="D540" s="19">
        <v>4</v>
      </c>
    </row>
    <row r="541" spans="2:4" x14ac:dyDescent="0.3">
      <c r="B541" s="20">
        <v>11.9</v>
      </c>
      <c r="C541" s="21">
        <v>62</v>
      </c>
      <c r="D541" s="19">
        <v>4</v>
      </c>
    </row>
    <row r="542" spans="2:4" x14ac:dyDescent="0.3">
      <c r="B542" s="20">
        <v>8.9</v>
      </c>
      <c r="C542" s="21">
        <v>89.8</v>
      </c>
      <c r="D542" s="19">
        <v>4</v>
      </c>
    </row>
    <row r="543" spans="2:4" x14ac:dyDescent="0.3">
      <c r="B543" s="20">
        <v>15.9</v>
      </c>
      <c r="C543" s="21">
        <v>9.8000000000000007</v>
      </c>
      <c r="D543" s="19">
        <v>3</v>
      </c>
    </row>
    <row r="544" spans="2:4" x14ac:dyDescent="0.3">
      <c r="B544" s="20">
        <v>14.5</v>
      </c>
      <c r="C544" s="21">
        <v>25</v>
      </c>
      <c r="D544" s="19">
        <v>3</v>
      </c>
    </row>
    <row r="545" spans="2:4" x14ac:dyDescent="0.3">
      <c r="B545" s="20">
        <v>17.899999999999999</v>
      </c>
      <c r="C545" s="21">
        <v>27.5</v>
      </c>
      <c r="D545" s="19">
        <v>3</v>
      </c>
    </row>
    <row r="546" spans="2:4" x14ac:dyDescent="0.3">
      <c r="B546" s="20">
        <v>17</v>
      </c>
      <c r="C546" s="21">
        <v>32.6</v>
      </c>
      <c r="D546" s="19">
        <v>3</v>
      </c>
    </row>
    <row r="547" spans="2:4" x14ac:dyDescent="0.3">
      <c r="B547" s="20">
        <v>15</v>
      </c>
      <c r="C547" s="21">
        <v>38.4</v>
      </c>
      <c r="D547" s="19">
        <v>3</v>
      </c>
    </row>
    <row r="548" spans="2:4" x14ac:dyDescent="0.3">
      <c r="B548" s="20">
        <v>13.9</v>
      </c>
      <c r="C548" s="21">
        <v>45.3</v>
      </c>
      <c r="D548" s="19">
        <v>3</v>
      </c>
    </row>
    <row r="549" spans="2:4" x14ac:dyDescent="0.3">
      <c r="B549" s="20">
        <v>17.899999999999999</v>
      </c>
      <c r="C549" s="21">
        <v>26.5</v>
      </c>
      <c r="D549" s="19">
        <v>2</v>
      </c>
    </row>
    <row r="550" spans="2:4" x14ac:dyDescent="0.3">
      <c r="B550" s="20">
        <v>19</v>
      </c>
      <c r="C550" s="21">
        <v>28.7</v>
      </c>
      <c r="D550" s="19">
        <v>2</v>
      </c>
    </row>
    <row r="551" spans="2:4" x14ac:dyDescent="0.3">
      <c r="B551" s="20">
        <v>18.899999999999999</v>
      </c>
      <c r="C551" s="21">
        <v>31.1</v>
      </c>
      <c r="D551" s="19">
        <v>2</v>
      </c>
    </row>
    <row r="552" spans="2:4" x14ac:dyDescent="0.3">
      <c r="B552" s="20">
        <v>18.899999999999999</v>
      </c>
      <c r="C552" s="21">
        <v>34.6</v>
      </c>
      <c r="D552" s="19">
        <v>2</v>
      </c>
    </row>
    <row r="553" spans="2:4" x14ac:dyDescent="0.3">
      <c r="B553" s="20">
        <v>19</v>
      </c>
      <c r="C553" s="21">
        <v>17.600000000000001</v>
      </c>
      <c r="D553" s="19">
        <v>1</v>
      </c>
    </row>
    <row r="554" spans="2:4" x14ac:dyDescent="0.3">
      <c r="B554" s="20">
        <v>19.899999999999999</v>
      </c>
      <c r="C554" s="21">
        <v>20.3</v>
      </c>
      <c r="D554" s="19">
        <v>1</v>
      </c>
    </row>
    <row r="555" spans="2:4" x14ac:dyDescent="0.3">
      <c r="B555" s="20">
        <v>19.899999999999999</v>
      </c>
      <c r="C555" s="21">
        <v>22.8</v>
      </c>
      <c r="D555" s="19">
        <v>1</v>
      </c>
    </row>
    <row r="556" spans="2:4" x14ac:dyDescent="0.3">
      <c r="B556" s="20">
        <v>20</v>
      </c>
      <c r="C556" s="21">
        <v>23.7</v>
      </c>
      <c r="D556" s="19">
        <v>1</v>
      </c>
    </row>
    <row r="557" spans="2:4" x14ac:dyDescent="0.3">
      <c r="B557" s="20">
        <v>8.6999999999999993</v>
      </c>
      <c r="C557" s="21">
        <v>55</v>
      </c>
      <c r="D557" s="19">
        <v>6</v>
      </c>
    </row>
    <row r="558" spans="2:4" x14ac:dyDescent="0.3">
      <c r="B558" s="20">
        <v>20.9</v>
      </c>
      <c r="C558" s="21">
        <v>26.1</v>
      </c>
      <c r="D558" s="19">
        <v>3</v>
      </c>
    </row>
    <row r="559" spans="2:4" x14ac:dyDescent="0.3">
      <c r="B559" s="20">
        <v>16</v>
      </c>
      <c r="C559" s="21">
        <v>65</v>
      </c>
      <c r="D559" s="19">
        <v>2</v>
      </c>
    </row>
    <row r="560" spans="2:4" x14ac:dyDescent="0.3">
      <c r="B560" s="20">
        <v>17.899999999999999</v>
      </c>
      <c r="C560" s="21">
        <v>15.3</v>
      </c>
      <c r="D560" s="19">
        <v>3</v>
      </c>
    </row>
    <row r="561" spans="2:4" x14ac:dyDescent="0.3">
      <c r="B561" s="20">
        <v>6.9</v>
      </c>
      <c r="C561" s="21">
        <v>99</v>
      </c>
      <c r="D561" s="19">
        <v>8</v>
      </c>
    </row>
    <row r="562" spans="2:4" x14ac:dyDescent="0.3">
      <c r="B562" s="20">
        <v>10.5</v>
      </c>
      <c r="C562" s="21">
        <v>59.8</v>
      </c>
      <c r="D562" s="19">
        <v>7</v>
      </c>
    </row>
    <row r="563" spans="2:4" x14ac:dyDescent="0.3">
      <c r="B563" s="20">
        <v>11.3</v>
      </c>
      <c r="C563" s="21">
        <v>80.400000000000006</v>
      </c>
      <c r="D563" s="19">
        <v>5</v>
      </c>
    </row>
    <row r="564" spans="2:4" x14ac:dyDescent="0.3">
      <c r="B564" s="20">
        <v>18</v>
      </c>
      <c r="C564" s="21">
        <v>39.200000000000003</v>
      </c>
      <c r="D564" s="19">
        <v>4</v>
      </c>
    </row>
    <row r="565" spans="2:4" x14ac:dyDescent="0.3">
      <c r="B565" s="20">
        <v>17</v>
      </c>
      <c r="C565" s="21">
        <v>55.4</v>
      </c>
      <c r="D565" s="19">
        <v>4</v>
      </c>
    </row>
    <row r="566" spans="2:4" x14ac:dyDescent="0.3">
      <c r="B566" s="20">
        <v>22.9</v>
      </c>
      <c r="C566" s="21">
        <v>33.9</v>
      </c>
      <c r="D566" s="19">
        <v>2</v>
      </c>
    </row>
    <row r="567" spans="2:4" x14ac:dyDescent="0.3">
      <c r="B567" s="20">
        <v>18.5</v>
      </c>
      <c r="C567" s="21">
        <v>21.4</v>
      </c>
      <c r="D567" s="19">
        <v>1</v>
      </c>
    </row>
    <row r="568" spans="2:4" x14ac:dyDescent="0.3">
      <c r="B568" s="20">
        <v>21</v>
      </c>
      <c r="C568" s="21">
        <v>46</v>
      </c>
      <c r="D568" s="19">
        <v>4</v>
      </c>
    </row>
    <row r="569" spans="2:4" x14ac:dyDescent="0.3">
      <c r="B569" s="20">
        <v>21.4</v>
      </c>
      <c r="C569" s="21">
        <v>5.6</v>
      </c>
      <c r="D569" s="19">
        <v>2</v>
      </c>
    </row>
    <row r="570" spans="2:4" x14ac:dyDescent="0.3">
      <c r="B570" s="20">
        <v>19</v>
      </c>
      <c r="C570" s="21">
        <v>56.3</v>
      </c>
      <c r="D570" s="19">
        <v>5</v>
      </c>
    </row>
    <row r="571" spans="2:4" x14ac:dyDescent="0.3">
      <c r="B571" s="20">
        <v>15.5</v>
      </c>
      <c r="C571" s="21">
        <v>35.6</v>
      </c>
      <c r="D571" s="19">
        <v>4</v>
      </c>
    </row>
    <row r="572" spans="2:4" x14ac:dyDescent="0.3">
      <c r="B572" s="20">
        <v>18.899999999999999</v>
      </c>
      <c r="C572" s="21">
        <v>21.1</v>
      </c>
      <c r="D572" s="19">
        <v>1</v>
      </c>
    </row>
    <row r="573" spans="2:4" x14ac:dyDescent="0.3">
      <c r="B573" s="20">
        <v>18</v>
      </c>
      <c r="C573" s="21">
        <v>24</v>
      </c>
      <c r="D573" s="19">
        <v>1</v>
      </c>
    </row>
    <row r="574" spans="2:4" x14ac:dyDescent="0.3">
      <c r="B574" s="20">
        <v>11.4</v>
      </c>
      <c r="C574" s="21">
        <v>66.2</v>
      </c>
      <c r="D574" s="19">
        <v>7</v>
      </c>
    </row>
    <row r="575" spans="2:4" x14ac:dyDescent="0.3">
      <c r="B575" s="20">
        <v>20</v>
      </c>
      <c r="C575" s="21">
        <v>30.2</v>
      </c>
      <c r="D575" s="19">
        <v>4</v>
      </c>
    </row>
    <row r="576" spans="2:4" x14ac:dyDescent="0.3">
      <c r="B576" s="20">
        <v>27.9</v>
      </c>
      <c r="C576" s="21">
        <v>8.4</v>
      </c>
      <c r="D576" s="19">
        <v>1</v>
      </c>
    </row>
    <row r="577" spans="2:4" x14ac:dyDescent="0.3">
      <c r="B577" s="20">
        <v>20</v>
      </c>
      <c r="C577" s="21">
        <v>49.2</v>
      </c>
      <c r="D577" s="19">
        <v>4</v>
      </c>
    </row>
    <row r="578" spans="2:4" x14ac:dyDescent="0.3">
      <c r="B578" s="20">
        <v>7.9</v>
      </c>
      <c r="C578" s="21">
        <v>112</v>
      </c>
      <c r="D578" s="19">
        <v>5</v>
      </c>
    </row>
    <row r="579" spans="2:4" x14ac:dyDescent="0.3">
      <c r="B579" s="20">
        <v>10</v>
      </c>
      <c r="C579" s="21">
        <v>44.1</v>
      </c>
      <c r="D579" s="19">
        <v>7</v>
      </c>
    </row>
    <row r="580" spans="2:4" x14ac:dyDescent="0.3">
      <c r="B580" s="20">
        <v>12</v>
      </c>
      <c r="C580" s="21">
        <v>41.9</v>
      </c>
      <c r="D580" s="19">
        <v>4</v>
      </c>
    </row>
    <row r="581" spans="2:4" x14ac:dyDescent="0.3">
      <c r="B581" s="20">
        <v>16.899999999999999</v>
      </c>
      <c r="C581" s="21">
        <v>27.2</v>
      </c>
      <c r="D581" s="19">
        <v>2</v>
      </c>
    </row>
    <row r="582" spans="2:4" x14ac:dyDescent="0.3">
      <c r="B582" s="20">
        <v>11.4</v>
      </c>
      <c r="C582" s="21">
        <v>40</v>
      </c>
      <c r="D582" s="19">
        <v>2</v>
      </c>
    </row>
    <row r="583" spans="2:4" x14ac:dyDescent="0.3">
      <c r="B583" s="20">
        <v>17.899999999999999</v>
      </c>
      <c r="C583" s="21">
        <v>5.8</v>
      </c>
      <c r="D583" s="19">
        <v>1</v>
      </c>
    </row>
    <row r="584" spans="2:4" x14ac:dyDescent="0.3">
      <c r="B584" s="20">
        <v>15</v>
      </c>
      <c r="C584" s="21">
        <v>13.1</v>
      </c>
      <c r="D584" s="19">
        <v>1</v>
      </c>
    </row>
    <row r="585" spans="2:4" x14ac:dyDescent="0.3">
      <c r="B585" s="20">
        <v>17</v>
      </c>
      <c r="C585" s="21">
        <v>15.1</v>
      </c>
      <c r="D585" s="19">
        <v>1</v>
      </c>
    </row>
    <row r="586" spans="2:4" x14ac:dyDescent="0.3">
      <c r="B586" s="20">
        <v>14.9</v>
      </c>
      <c r="C586" s="21">
        <v>27.3</v>
      </c>
      <c r="D586" s="19">
        <v>2</v>
      </c>
    </row>
    <row r="587" spans="2:4" x14ac:dyDescent="0.3">
      <c r="B587" s="20">
        <v>5.7</v>
      </c>
      <c r="C587" s="21">
        <v>70</v>
      </c>
      <c r="D587" s="19">
        <v>8</v>
      </c>
    </row>
    <row r="588" spans="2:4" x14ac:dyDescent="0.3">
      <c r="B588" s="20">
        <v>8</v>
      </c>
      <c r="C588" s="21">
        <v>40.799999999999997</v>
      </c>
      <c r="D588" s="19">
        <v>6</v>
      </c>
    </row>
    <row r="589" spans="2:4" x14ac:dyDescent="0.3">
      <c r="B589" s="20">
        <v>10</v>
      </c>
      <c r="C589" s="21">
        <v>55.3</v>
      </c>
      <c r="D589" s="19">
        <v>5</v>
      </c>
    </row>
    <row r="590" spans="2:4" x14ac:dyDescent="0.3">
      <c r="B590" s="20">
        <v>16.5</v>
      </c>
      <c r="C590" s="21">
        <v>87.8</v>
      </c>
      <c r="D590" s="19">
        <v>4</v>
      </c>
    </row>
    <row r="591" spans="2:4" x14ac:dyDescent="0.3">
      <c r="B591" s="20">
        <v>13</v>
      </c>
      <c r="C591" s="21">
        <v>14</v>
      </c>
      <c r="D591" s="19">
        <v>2</v>
      </c>
    </row>
    <row r="592" spans="2:4" x14ac:dyDescent="0.3">
      <c r="B592" s="20">
        <v>12.8</v>
      </c>
      <c r="C592" s="21">
        <v>14</v>
      </c>
      <c r="D592" s="19">
        <v>2</v>
      </c>
    </row>
    <row r="593" spans="2:4" x14ac:dyDescent="0.3">
      <c r="B593" s="20">
        <v>13.9</v>
      </c>
      <c r="C593" s="21">
        <v>25.8</v>
      </c>
      <c r="D593" s="19">
        <v>2</v>
      </c>
    </row>
    <row r="594" spans="2:4" x14ac:dyDescent="0.3">
      <c r="B594" s="20">
        <v>14</v>
      </c>
      <c r="C594" s="21">
        <v>9.4</v>
      </c>
      <c r="D594" s="19">
        <v>2</v>
      </c>
    </row>
    <row r="595" spans="2:4" x14ac:dyDescent="0.3">
      <c r="B595" s="20">
        <v>15.4</v>
      </c>
      <c r="C595" s="21">
        <v>14.7</v>
      </c>
      <c r="D595" s="19">
        <v>2</v>
      </c>
    </row>
    <row r="596" spans="2:4" x14ac:dyDescent="0.3">
      <c r="B596" s="20">
        <v>9</v>
      </c>
      <c r="C596" s="21">
        <v>41</v>
      </c>
      <c r="D596" s="19">
        <v>7</v>
      </c>
    </row>
    <row r="597" spans="2:4" x14ac:dyDescent="0.3">
      <c r="B597" s="20">
        <v>8.9</v>
      </c>
      <c r="C597" s="21">
        <v>88.9</v>
      </c>
      <c r="D597" s="19">
        <v>7</v>
      </c>
    </row>
    <row r="598" spans="2:4" x14ac:dyDescent="0.3">
      <c r="B598" s="20">
        <v>18</v>
      </c>
      <c r="C598" s="21">
        <v>36.700000000000003</v>
      </c>
      <c r="D598" s="19">
        <v>5</v>
      </c>
    </row>
    <row r="599" spans="2:4" x14ac:dyDescent="0.3">
      <c r="B599" s="20">
        <v>15</v>
      </c>
      <c r="C599" s="21">
        <v>59.7</v>
      </c>
      <c r="D599" s="19">
        <v>5</v>
      </c>
    </row>
    <row r="600" spans="2:4" x14ac:dyDescent="0.3">
      <c r="B600" s="20">
        <v>11.9</v>
      </c>
      <c r="C600" s="21">
        <v>68.8</v>
      </c>
      <c r="D600" s="19">
        <v>5</v>
      </c>
    </row>
    <row r="601" spans="2:4" x14ac:dyDescent="0.3">
      <c r="B601" s="20">
        <v>17.899999999999999</v>
      </c>
      <c r="C601" s="21">
        <v>43.9</v>
      </c>
      <c r="D601" s="19">
        <v>4</v>
      </c>
    </row>
    <row r="602" spans="2:4" x14ac:dyDescent="0.3">
      <c r="B602" s="20">
        <v>20.9</v>
      </c>
      <c r="C602" s="21">
        <v>18.399999999999999</v>
      </c>
      <c r="D602" s="19">
        <v>1</v>
      </c>
    </row>
    <row r="603" spans="2:4" x14ac:dyDescent="0.3">
      <c r="B603" s="20">
        <v>10.9</v>
      </c>
      <c r="C603" s="21">
        <v>60.4</v>
      </c>
      <c r="D603" s="19">
        <v>7</v>
      </c>
    </row>
    <row r="604" spans="2:4" x14ac:dyDescent="0.3">
      <c r="B604" s="20">
        <v>6.9</v>
      </c>
      <c r="C604" s="21">
        <v>71.7</v>
      </c>
      <c r="D604" s="19">
        <v>8</v>
      </c>
    </row>
    <row r="605" spans="2:4" x14ac:dyDescent="0.3">
      <c r="B605" s="20">
        <v>9.9</v>
      </c>
      <c r="C605" s="21">
        <v>59.9</v>
      </c>
      <c r="D605" s="19">
        <v>9</v>
      </c>
    </row>
    <row r="606" spans="2:4" x14ac:dyDescent="0.3">
      <c r="B606" s="20">
        <v>9.9</v>
      </c>
      <c r="C606" s="21">
        <v>78.7</v>
      </c>
      <c r="D606" s="19">
        <v>9</v>
      </c>
    </row>
    <row r="607" spans="2:4" x14ac:dyDescent="0.3">
      <c r="B607" s="20">
        <v>18.899999999999999</v>
      </c>
      <c r="C607" s="21">
        <v>49.4</v>
      </c>
      <c r="D607" s="19">
        <v>7</v>
      </c>
    </row>
    <row r="608" spans="2:4" x14ac:dyDescent="0.3">
      <c r="B608" s="20">
        <v>11.9</v>
      </c>
      <c r="C608" s="21">
        <v>15.8</v>
      </c>
      <c r="D608" s="19">
        <v>2</v>
      </c>
    </row>
    <row r="609" spans="2:4" x14ac:dyDescent="0.3">
      <c r="B609" s="20">
        <v>16.899999999999999</v>
      </c>
      <c r="C609" s="21">
        <v>6.7</v>
      </c>
      <c r="D609" s="19">
        <v>1</v>
      </c>
    </row>
    <row r="610" spans="2:4" x14ac:dyDescent="0.3">
      <c r="B610" s="20">
        <v>11.9</v>
      </c>
      <c r="C610" s="21">
        <v>36.200000000000003</v>
      </c>
      <c r="D610" s="19">
        <v>4</v>
      </c>
    </row>
    <row r="611" spans="2:4" x14ac:dyDescent="0.3">
      <c r="B611" s="20">
        <v>14.4</v>
      </c>
      <c r="C611" s="21">
        <v>11.9</v>
      </c>
      <c r="D611" s="19">
        <v>3</v>
      </c>
    </row>
    <row r="612" spans="2:4" x14ac:dyDescent="0.3">
      <c r="B612" s="20">
        <v>16.899999999999999</v>
      </c>
      <c r="C612" s="21">
        <v>20.7</v>
      </c>
      <c r="D612" s="19">
        <v>2</v>
      </c>
    </row>
    <row r="613" spans="2:4" x14ac:dyDescent="0.3">
      <c r="B613" s="20">
        <v>14.7</v>
      </c>
      <c r="C613" s="21">
        <v>28.9</v>
      </c>
      <c r="D613" s="19">
        <v>1</v>
      </c>
    </row>
    <row r="614" spans="2:4" x14ac:dyDescent="0.3">
      <c r="B614" s="20">
        <v>13.9</v>
      </c>
      <c r="C614" s="21">
        <v>30</v>
      </c>
      <c r="D614" s="19">
        <v>3</v>
      </c>
    </row>
    <row r="615" spans="2:4" x14ac:dyDescent="0.3">
      <c r="B615" s="20">
        <v>12.9</v>
      </c>
      <c r="C615" s="21">
        <v>18.2</v>
      </c>
      <c r="D615" s="19">
        <v>1</v>
      </c>
    </row>
    <row r="616" spans="2:4" x14ac:dyDescent="0.3">
      <c r="B616" s="20">
        <v>5.4</v>
      </c>
      <c r="C616" s="21">
        <v>73.5</v>
      </c>
      <c r="D616" s="19">
        <v>9</v>
      </c>
    </row>
    <row r="617" spans="2:4" x14ac:dyDescent="0.3">
      <c r="B617" s="20">
        <v>14.5</v>
      </c>
      <c r="C617" s="21">
        <v>22.9</v>
      </c>
      <c r="D617" s="19">
        <v>3</v>
      </c>
    </row>
    <row r="618" spans="2:4" x14ac:dyDescent="0.3">
      <c r="B618" s="20">
        <v>13.9</v>
      </c>
      <c r="C618" s="21">
        <v>36.1</v>
      </c>
      <c r="D618" s="19">
        <v>2</v>
      </c>
    </row>
    <row r="619" spans="2:4" x14ac:dyDescent="0.3">
      <c r="B619" s="20">
        <v>14.9</v>
      </c>
      <c r="C619" s="21">
        <v>24.3</v>
      </c>
      <c r="D619" s="19">
        <v>3</v>
      </c>
    </row>
    <row r="620" spans="2:4" x14ac:dyDescent="0.3">
      <c r="B620" s="20">
        <v>17.899999999999999</v>
      </c>
      <c r="C620" s="21">
        <v>14.8</v>
      </c>
      <c r="D620" s="19">
        <v>2</v>
      </c>
    </row>
    <row r="621" spans="2:4" x14ac:dyDescent="0.3">
      <c r="B621" s="20">
        <v>14.9</v>
      </c>
      <c r="C621" s="21">
        <v>40.799999999999997</v>
      </c>
      <c r="D621" s="19">
        <v>2</v>
      </c>
    </row>
    <row r="622" spans="2:4" x14ac:dyDescent="0.3">
      <c r="B622" s="20">
        <v>24.9</v>
      </c>
      <c r="C622" s="21">
        <v>11.3</v>
      </c>
      <c r="D622" s="19">
        <v>1</v>
      </c>
    </row>
    <row r="623" spans="2:4" x14ac:dyDescent="0.3">
      <c r="B623" s="20">
        <v>21.9</v>
      </c>
      <c r="C623" s="21">
        <v>27.8</v>
      </c>
      <c r="D623" s="19">
        <v>5</v>
      </c>
    </row>
    <row r="624" spans="2:4" x14ac:dyDescent="0.3">
      <c r="B624" s="20">
        <v>6</v>
      </c>
      <c r="C624" s="21">
        <v>106.9</v>
      </c>
      <c r="D624" s="19">
        <v>7</v>
      </c>
    </row>
    <row r="625" spans="2:4" x14ac:dyDescent="0.3">
      <c r="B625" s="20">
        <v>11.9</v>
      </c>
      <c r="C625" s="21">
        <v>53.6</v>
      </c>
      <c r="D625" s="19">
        <v>5</v>
      </c>
    </row>
    <row r="626" spans="2:4" x14ac:dyDescent="0.3">
      <c r="B626" s="20">
        <v>19.899999999999999</v>
      </c>
      <c r="C626" s="21">
        <v>12.7</v>
      </c>
      <c r="D626" s="19">
        <v>2</v>
      </c>
    </row>
    <row r="627" spans="2:4" x14ac:dyDescent="0.3">
      <c r="B627" s="20">
        <v>27.9</v>
      </c>
      <c r="C627" s="21">
        <v>0.1</v>
      </c>
      <c r="D627" s="19">
        <v>1</v>
      </c>
    </row>
    <row r="628" spans="2:4" x14ac:dyDescent="0.3">
      <c r="B628" s="20">
        <v>13.9</v>
      </c>
      <c r="C628" s="21">
        <v>44</v>
      </c>
      <c r="D628" s="19">
        <v>3</v>
      </c>
    </row>
    <row r="629" spans="2:4" x14ac:dyDescent="0.3">
      <c r="B629" s="20">
        <v>6.9</v>
      </c>
      <c r="C629" s="21">
        <v>96.2</v>
      </c>
      <c r="D629" s="19">
        <v>5</v>
      </c>
    </row>
    <row r="630" spans="2:4" x14ac:dyDescent="0.3">
      <c r="B630" s="20">
        <v>15.9</v>
      </c>
      <c r="C630" s="21">
        <v>46.5</v>
      </c>
      <c r="D630" s="19">
        <v>4</v>
      </c>
    </row>
    <row r="631" spans="2:4" x14ac:dyDescent="0.3">
      <c r="B631" s="20">
        <v>12.9</v>
      </c>
      <c r="C631" s="21">
        <v>30.4</v>
      </c>
      <c r="D631" s="19">
        <v>3</v>
      </c>
    </row>
    <row r="632" spans="2:4" x14ac:dyDescent="0.3">
      <c r="B632" s="20">
        <v>17.899999999999999</v>
      </c>
      <c r="C632" s="21">
        <v>29.9</v>
      </c>
      <c r="D632" s="19">
        <v>2</v>
      </c>
    </row>
    <row r="633" spans="2:4" x14ac:dyDescent="0.3">
      <c r="B633" s="20">
        <v>9.9</v>
      </c>
      <c r="C633" s="21">
        <v>40.5</v>
      </c>
      <c r="D633" s="19">
        <v>6</v>
      </c>
    </row>
    <row r="634" spans="2:4" x14ac:dyDescent="0.3">
      <c r="B634" s="20">
        <v>30.9</v>
      </c>
      <c r="C634" s="21">
        <v>49.7</v>
      </c>
      <c r="D634" s="19">
        <v>4</v>
      </c>
    </row>
    <row r="635" spans="2:4" x14ac:dyDescent="0.3">
      <c r="B635" s="20">
        <v>13.8</v>
      </c>
      <c r="C635" s="21">
        <v>42.7</v>
      </c>
      <c r="D635" s="19">
        <v>3</v>
      </c>
    </row>
    <row r="636" spans="2:4" x14ac:dyDescent="0.3">
      <c r="B636" s="20">
        <v>17.899999999999999</v>
      </c>
      <c r="C636" s="21">
        <v>14.4</v>
      </c>
      <c r="D636" s="19">
        <v>3</v>
      </c>
    </row>
    <row r="637" spans="2:4" x14ac:dyDescent="0.3">
      <c r="B637" s="20">
        <v>16.899999999999999</v>
      </c>
      <c r="C637" s="21">
        <v>22</v>
      </c>
      <c r="D637" s="19">
        <v>3</v>
      </c>
    </row>
    <row r="638" spans="2:4" x14ac:dyDescent="0.3">
      <c r="B638" s="20">
        <v>21.9</v>
      </c>
      <c r="C638" s="21">
        <v>13.2</v>
      </c>
      <c r="D638" s="19">
        <v>2</v>
      </c>
    </row>
    <row r="639" spans="2:4" x14ac:dyDescent="0.3">
      <c r="B639" s="20">
        <v>21.9</v>
      </c>
      <c r="C639" s="21">
        <v>23.6</v>
      </c>
      <c r="D639" s="19">
        <v>3</v>
      </c>
    </row>
    <row r="640" spans="2:4" x14ac:dyDescent="0.3">
      <c r="B640" s="20">
        <v>16.899999999999999</v>
      </c>
      <c r="C640" s="21">
        <v>29.6</v>
      </c>
      <c r="D640" s="19">
        <v>4</v>
      </c>
    </row>
    <row r="641" spans="2:4" x14ac:dyDescent="0.3">
      <c r="B641" s="20">
        <v>15.9</v>
      </c>
      <c r="C641" s="21">
        <v>36.299999999999997</v>
      </c>
      <c r="D641" s="19">
        <v>5</v>
      </c>
    </row>
    <row r="642" spans="2:4" x14ac:dyDescent="0.3">
      <c r="B642" s="20">
        <v>23.9</v>
      </c>
      <c r="C642" s="21">
        <v>14.4</v>
      </c>
      <c r="D642" s="19">
        <v>4</v>
      </c>
    </row>
    <row r="643" spans="2:4" x14ac:dyDescent="0.3">
      <c r="B643" s="20">
        <v>22.9</v>
      </c>
      <c r="C643" s="21">
        <v>21.8</v>
      </c>
      <c r="D643" s="19">
        <v>4</v>
      </c>
    </row>
    <row r="644" spans="2:4" x14ac:dyDescent="0.3">
      <c r="B644" s="20">
        <v>21.9</v>
      </c>
      <c r="C644" s="21">
        <v>35.200000000000003</v>
      </c>
      <c r="D644" s="19">
        <v>4</v>
      </c>
    </row>
    <row r="645" spans="2:4" x14ac:dyDescent="0.3">
      <c r="B645" s="20">
        <v>22.9</v>
      </c>
      <c r="C645" s="21">
        <v>30.2</v>
      </c>
      <c r="D645" s="19">
        <v>3</v>
      </c>
    </row>
    <row r="646" spans="2:4" x14ac:dyDescent="0.3">
      <c r="B646" s="20">
        <v>25.9</v>
      </c>
      <c r="C646" s="21">
        <v>11</v>
      </c>
      <c r="D646" s="19">
        <v>3</v>
      </c>
    </row>
    <row r="647" spans="2:4" x14ac:dyDescent="0.3">
      <c r="B647" s="20">
        <v>12.8</v>
      </c>
      <c r="C647" s="21">
        <v>45.2</v>
      </c>
      <c r="D647" s="19">
        <v>5</v>
      </c>
    </row>
    <row r="648" spans="2:4" x14ac:dyDescent="0.3">
      <c r="B648" s="20">
        <v>23.9</v>
      </c>
      <c r="C648" s="21">
        <v>20.9</v>
      </c>
      <c r="D648" s="19">
        <v>3</v>
      </c>
    </row>
    <row r="649" spans="2:4" x14ac:dyDescent="0.3">
      <c r="B649" s="20">
        <v>24.9</v>
      </c>
      <c r="C649" s="21">
        <v>31.1</v>
      </c>
      <c r="D649" s="19">
        <v>2</v>
      </c>
    </row>
    <row r="650" spans="2:4" x14ac:dyDescent="0.3">
      <c r="B650" s="20">
        <v>19.899999999999999</v>
      </c>
      <c r="C650" s="21">
        <v>41.8</v>
      </c>
      <c r="D650" s="19">
        <v>3</v>
      </c>
    </row>
    <row r="651" spans="2:4" x14ac:dyDescent="0.3">
      <c r="B651" s="20">
        <v>13.9</v>
      </c>
      <c r="C651" s="21">
        <v>32.5</v>
      </c>
      <c r="D651" s="19">
        <v>2</v>
      </c>
    </row>
    <row r="652" spans="2:4" x14ac:dyDescent="0.3">
      <c r="B652" s="20">
        <v>8</v>
      </c>
      <c r="C652" s="21">
        <v>72.599999999999994</v>
      </c>
      <c r="D652" s="19">
        <v>6</v>
      </c>
    </row>
    <row r="653" spans="2:4" x14ac:dyDescent="0.3">
      <c r="B653" s="20">
        <v>6.8</v>
      </c>
      <c r="C653" s="21">
        <v>75</v>
      </c>
      <c r="D653" s="19">
        <v>6</v>
      </c>
    </row>
    <row r="654" spans="2:4" x14ac:dyDescent="0.3">
      <c r="B654" s="20">
        <v>19.899999999999999</v>
      </c>
      <c r="C654" s="21">
        <v>53.5</v>
      </c>
      <c r="D654" s="19">
        <v>2</v>
      </c>
    </row>
    <row r="655" spans="2:4" x14ac:dyDescent="0.3">
      <c r="B655" s="20">
        <v>16.7</v>
      </c>
      <c r="C655" s="21">
        <v>32.1</v>
      </c>
      <c r="D655" s="19">
        <v>2</v>
      </c>
    </row>
    <row r="656" spans="2:4" x14ac:dyDescent="0.3">
      <c r="B656" s="20">
        <v>15.4</v>
      </c>
      <c r="C656" s="21">
        <v>51.4</v>
      </c>
      <c r="D656" s="19">
        <v>2</v>
      </c>
    </row>
    <row r="657" spans="2:4" x14ac:dyDescent="0.3">
      <c r="B657" s="20">
        <v>12.4</v>
      </c>
      <c r="C657" s="21">
        <v>27.9</v>
      </c>
      <c r="D657" s="19">
        <v>3</v>
      </c>
    </row>
    <row r="658" spans="2:4" x14ac:dyDescent="0.3">
      <c r="B658" s="20">
        <v>16.899999999999999</v>
      </c>
      <c r="C658" s="21">
        <v>4</v>
      </c>
      <c r="D658" s="19">
        <v>1</v>
      </c>
    </row>
    <row r="659" spans="2:4" x14ac:dyDescent="0.3">
      <c r="B659" s="20">
        <v>19.899999999999999</v>
      </c>
      <c r="C659" s="21">
        <v>0.7</v>
      </c>
      <c r="D659" s="19">
        <v>1</v>
      </c>
    </row>
    <row r="660" spans="2:4" x14ac:dyDescent="0.3">
      <c r="B660" s="20">
        <v>9.5</v>
      </c>
      <c r="C660" s="21">
        <v>83.3</v>
      </c>
      <c r="D660" s="19">
        <v>7</v>
      </c>
    </row>
    <row r="661" spans="2:4" x14ac:dyDescent="0.3">
      <c r="B661" s="20">
        <v>17.899999999999999</v>
      </c>
      <c r="C661" s="21">
        <v>29.1</v>
      </c>
      <c r="D661" s="19">
        <v>3</v>
      </c>
    </row>
    <row r="662" spans="2:4" x14ac:dyDescent="0.3">
      <c r="B662" s="20">
        <v>19.899999999999999</v>
      </c>
      <c r="C662" s="21">
        <v>22.9</v>
      </c>
      <c r="D662" s="19">
        <v>2</v>
      </c>
    </row>
    <row r="663" spans="2:4" x14ac:dyDescent="0.3">
      <c r="B663" s="20">
        <v>20.399999999999999</v>
      </c>
      <c r="C663" s="21">
        <v>12.4</v>
      </c>
      <c r="D663" s="19">
        <v>1</v>
      </c>
    </row>
    <row r="664" spans="2:4" x14ac:dyDescent="0.3">
      <c r="B664" s="20">
        <v>23.9</v>
      </c>
      <c r="C664" s="21">
        <v>28.2</v>
      </c>
      <c r="D664" s="19">
        <v>5</v>
      </c>
    </row>
    <row r="665" spans="2:4" x14ac:dyDescent="0.3">
      <c r="B665" s="20">
        <v>26.9</v>
      </c>
      <c r="C665" s="21">
        <v>31</v>
      </c>
      <c r="D665" s="19">
        <v>3</v>
      </c>
    </row>
    <row r="666" spans="2:4" x14ac:dyDescent="0.3">
      <c r="B666" s="20">
        <v>29.9</v>
      </c>
      <c r="C666" s="21">
        <v>16.399999999999999</v>
      </c>
      <c r="D666" s="19">
        <v>2</v>
      </c>
    </row>
    <row r="667" spans="2:4" x14ac:dyDescent="0.3">
      <c r="B667" s="20">
        <v>18.600000000000001</v>
      </c>
      <c r="C667" s="21">
        <v>8.9</v>
      </c>
      <c r="D667" s="19">
        <v>1</v>
      </c>
    </row>
    <row r="668" spans="2:4" x14ac:dyDescent="0.3">
      <c r="B668" s="20">
        <v>10.9</v>
      </c>
      <c r="C668" s="21">
        <v>66.8</v>
      </c>
      <c r="D668" s="19">
        <v>6</v>
      </c>
    </row>
    <row r="669" spans="2:4" x14ac:dyDescent="0.3">
      <c r="B669" s="20">
        <v>18.899999999999999</v>
      </c>
      <c r="C669" s="21">
        <v>7.7</v>
      </c>
      <c r="D669" s="19">
        <v>2</v>
      </c>
    </row>
    <row r="670" spans="2:4" x14ac:dyDescent="0.3">
      <c r="B670" s="20">
        <v>23.9</v>
      </c>
      <c r="C670" s="21">
        <v>14.3</v>
      </c>
      <c r="D670" s="19">
        <v>1</v>
      </c>
    </row>
    <row r="671" spans="2:4" x14ac:dyDescent="0.3">
      <c r="B671" s="20">
        <v>18.899999999999999</v>
      </c>
      <c r="C671" s="21">
        <v>36.4</v>
      </c>
      <c r="D671" s="19">
        <v>3</v>
      </c>
    </row>
    <row r="672" spans="2:4" x14ac:dyDescent="0.3">
      <c r="B672" s="20">
        <v>3.9</v>
      </c>
      <c r="C672" s="21">
        <v>78</v>
      </c>
      <c r="D672" s="19">
        <v>6</v>
      </c>
    </row>
    <row r="673" spans="2:4" x14ac:dyDescent="0.3">
      <c r="B673" s="20">
        <v>11.9</v>
      </c>
      <c r="C673" s="21">
        <v>45.8</v>
      </c>
      <c r="D673" s="19">
        <v>5</v>
      </c>
    </row>
    <row r="674" spans="2:4" x14ac:dyDescent="0.3">
      <c r="B674" s="20">
        <v>20.9</v>
      </c>
      <c r="C674" s="21">
        <v>29.5</v>
      </c>
      <c r="D674" s="19">
        <v>4</v>
      </c>
    </row>
    <row r="675" spans="2:4" x14ac:dyDescent="0.3">
      <c r="B675" s="20">
        <v>32.1</v>
      </c>
      <c r="C675" s="21">
        <v>4.3</v>
      </c>
      <c r="D675" s="19">
        <v>1</v>
      </c>
    </row>
    <row r="676" spans="2:4" x14ac:dyDescent="0.3">
      <c r="B676" s="20">
        <v>14.5</v>
      </c>
      <c r="C676" s="21">
        <v>59.6</v>
      </c>
      <c r="D676" s="19">
        <v>6</v>
      </c>
    </row>
    <row r="677" spans="2:4" x14ac:dyDescent="0.3">
      <c r="B677" s="20">
        <v>19.899999999999999</v>
      </c>
      <c r="C677" s="21">
        <v>33.299999999999997</v>
      </c>
      <c r="D677" s="19">
        <v>4</v>
      </c>
    </row>
    <row r="678" spans="2:4" x14ac:dyDescent="0.3">
      <c r="B678" s="20">
        <v>29.6</v>
      </c>
      <c r="C678" s="21">
        <v>1.9</v>
      </c>
      <c r="D678" s="19">
        <v>1</v>
      </c>
    </row>
    <row r="679" spans="2:4" x14ac:dyDescent="0.3">
      <c r="B679" s="20">
        <v>17.899999999999999</v>
      </c>
      <c r="C679" s="21">
        <v>31.8</v>
      </c>
      <c r="D679" s="19">
        <v>2</v>
      </c>
    </row>
    <row r="680" spans="2:4" x14ac:dyDescent="0.3">
      <c r="B680" s="20">
        <v>6.5</v>
      </c>
      <c r="C680" s="21">
        <v>90</v>
      </c>
      <c r="D680" s="19">
        <v>9</v>
      </c>
    </row>
    <row r="681" spans="2:4" x14ac:dyDescent="0.3">
      <c r="B681" s="20">
        <v>8.9</v>
      </c>
      <c r="C681" s="21">
        <v>55</v>
      </c>
      <c r="D681" s="19">
        <v>7</v>
      </c>
    </row>
    <row r="682" spans="2:4" x14ac:dyDescent="0.3">
      <c r="B682" s="20">
        <v>12.9</v>
      </c>
      <c r="C682" s="21">
        <v>41.5</v>
      </c>
      <c r="D682" s="19">
        <v>5</v>
      </c>
    </row>
    <row r="683" spans="2:4" x14ac:dyDescent="0.3">
      <c r="B683" s="20">
        <v>11.9</v>
      </c>
      <c r="C683" s="21">
        <v>46</v>
      </c>
      <c r="D683" s="19">
        <v>5</v>
      </c>
    </row>
    <row r="684" spans="2:4" x14ac:dyDescent="0.3">
      <c r="B684" s="20">
        <v>18.899999999999999</v>
      </c>
      <c r="C684" s="21">
        <v>25.9</v>
      </c>
      <c r="D684" s="19">
        <v>2</v>
      </c>
    </row>
    <row r="685" spans="2:4" x14ac:dyDescent="0.3">
      <c r="B685" s="20">
        <v>18.899999999999999</v>
      </c>
      <c r="C685" s="21">
        <v>28.1</v>
      </c>
      <c r="D685" s="19">
        <v>2</v>
      </c>
    </row>
    <row r="686" spans="2:4" x14ac:dyDescent="0.3">
      <c r="B686" s="20">
        <v>12.9</v>
      </c>
      <c r="C686" s="21">
        <v>39.9</v>
      </c>
      <c r="D686" s="19">
        <v>5</v>
      </c>
    </row>
    <row r="687" spans="2:4" x14ac:dyDescent="0.3">
      <c r="B687" s="20">
        <v>11.9</v>
      </c>
      <c r="C687" s="21">
        <v>63.8</v>
      </c>
      <c r="D687" s="19">
        <v>9</v>
      </c>
    </row>
    <row r="688" spans="2:4" x14ac:dyDescent="0.3">
      <c r="B688" s="20">
        <v>26.9</v>
      </c>
      <c r="C688" s="21">
        <v>29.7</v>
      </c>
      <c r="D688" s="19">
        <v>3</v>
      </c>
    </row>
    <row r="689" spans="2:4" x14ac:dyDescent="0.3">
      <c r="B689" s="20">
        <v>16</v>
      </c>
      <c r="C689" s="21">
        <v>42</v>
      </c>
      <c r="D689" s="19">
        <v>3</v>
      </c>
    </row>
    <row r="690" spans="2:4" x14ac:dyDescent="0.3">
      <c r="B690" s="20">
        <v>22.9</v>
      </c>
      <c r="C690" s="21">
        <v>28.5</v>
      </c>
      <c r="D690" s="19">
        <v>3</v>
      </c>
    </row>
    <row r="691" spans="2:4" x14ac:dyDescent="0.3">
      <c r="B691" s="20">
        <v>30.1</v>
      </c>
      <c r="C691" s="21">
        <v>3.2</v>
      </c>
      <c r="D691" s="19">
        <v>1</v>
      </c>
    </row>
    <row r="692" spans="2:4" x14ac:dyDescent="0.3">
      <c r="B692" s="20">
        <v>9.9</v>
      </c>
      <c r="C692" s="21">
        <v>50</v>
      </c>
      <c r="D692" s="19">
        <v>3</v>
      </c>
    </row>
    <row r="693" spans="2:4" x14ac:dyDescent="0.3">
      <c r="B693" s="20">
        <v>12.9</v>
      </c>
      <c r="C693" s="21">
        <v>12.8</v>
      </c>
      <c r="D693" s="19">
        <v>3</v>
      </c>
    </row>
    <row r="694" spans="2:4" x14ac:dyDescent="0.3">
      <c r="B694" s="20">
        <v>13.8</v>
      </c>
      <c r="C694" s="21">
        <v>40</v>
      </c>
      <c r="D694" s="19">
        <v>2</v>
      </c>
    </row>
    <row r="695" spans="2:4" x14ac:dyDescent="0.3">
      <c r="B695" s="20">
        <v>15.6</v>
      </c>
      <c r="C695" s="21">
        <v>27</v>
      </c>
      <c r="D695" s="19">
        <v>1</v>
      </c>
    </row>
    <row r="696" spans="2:4" x14ac:dyDescent="0.3">
      <c r="B696" s="20">
        <v>14.9</v>
      </c>
      <c r="C696" s="21">
        <v>14.2</v>
      </c>
      <c r="D696" s="19">
        <v>2</v>
      </c>
    </row>
    <row r="697" spans="2:4" x14ac:dyDescent="0.3">
      <c r="B697" s="20">
        <v>14.9</v>
      </c>
      <c r="C697" s="21">
        <v>24.7</v>
      </c>
      <c r="D697" s="19">
        <v>2</v>
      </c>
    </row>
    <row r="698" spans="2:4" x14ac:dyDescent="0.3">
      <c r="B698" s="20">
        <v>17.899999999999999</v>
      </c>
      <c r="C698" s="21">
        <v>17.7</v>
      </c>
      <c r="D698" s="19">
        <v>1</v>
      </c>
    </row>
    <row r="699" spans="2:4" x14ac:dyDescent="0.3">
      <c r="B699" s="20">
        <v>16.899999999999999</v>
      </c>
      <c r="C699" s="21">
        <v>22</v>
      </c>
      <c r="D699" s="19">
        <v>1</v>
      </c>
    </row>
    <row r="700" spans="2:4" x14ac:dyDescent="0.3">
      <c r="B700" s="20">
        <v>12.9</v>
      </c>
      <c r="C700" s="21">
        <v>77.3</v>
      </c>
      <c r="D700" s="19">
        <v>6</v>
      </c>
    </row>
    <row r="701" spans="2:4" x14ac:dyDescent="0.3">
      <c r="B701" s="20">
        <v>9.9</v>
      </c>
      <c r="C701" s="21">
        <v>45.7</v>
      </c>
      <c r="D701" s="19">
        <v>4</v>
      </c>
    </row>
    <row r="702" spans="2:4" x14ac:dyDescent="0.3">
      <c r="B702" s="20">
        <v>13.4</v>
      </c>
      <c r="C702" s="21">
        <v>75.400000000000006</v>
      </c>
      <c r="D702" s="19">
        <v>4</v>
      </c>
    </row>
    <row r="703" spans="2:4" x14ac:dyDescent="0.3">
      <c r="B703" s="20">
        <v>11.9</v>
      </c>
      <c r="C703" s="21">
        <v>26.5</v>
      </c>
      <c r="D703" s="19">
        <v>2</v>
      </c>
    </row>
    <row r="704" spans="2:4" x14ac:dyDescent="0.3">
      <c r="B704" s="20">
        <v>15.9</v>
      </c>
      <c r="C704" s="21">
        <v>27.4</v>
      </c>
      <c r="D704" s="19">
        <v>2</v>
      </c>
    </row>
    <row r="705" spans="2:4" x14ac:dyDescent="0.3">
      <c r="B705" s="20">
        <v>14.9</v>
      </c>
      <c r="C705" s="21">
        <v>25.9</v>
      </c>
      <c r="D705" s="19">
        <v>2</v>
      </c>
    </row>
    <row r="706" spans="2:4" x14ac:dyDescent="0.3">
      <c r="B706" s="20">
        <v>13.9</v>
      </c>
      <c r="C706" s="21">
        <v>49.7</v>
      </c>
      <c r="D706" s="19">
        <v>2</v>
      </c>
    </row>
    <row r="707" spans="2:4" x14ac:dyDescent="0.3">
      <c r="B707" s="20">
        <v>10.9</v>
      </c>
      <c r="C707" s="21">
        <v>62.7</v>
      </c>
      <c r="D707" s="19">
        <v>8</v>
      </c>
    </row>
    <row r="708" spans="2:4" x14ac:dyDescent="0.3">
      <c r="B708" s="20">
        <v>15.9</v>
      </c>
      <c r="C708" s="21">
        <v>34.1</v>
      </c>
      <c r="D708" s="19">
        <v>5</v>
      </c>
    </row>
    <row r="709" spans="2:4" x14ac:dyDescent="0.3">
      <c r="B709" s="20">
        <v>16.899999999999999</v>
      </c>
      <c r="C709" s="21">
        <v>29.4</v>
      </c>
      <c r="D709" s="19">
        <v>2</v>
      </c>
    </row>
    <row r="710" spans="2:4" x14ac:dyDescent="0.3">
      <c r="B710" s="20">
        <v>31.9</v>
      </c>
      <c r="C710" s="21">
        <v>5.3</v>
      </c>
      <c r="D710" s="19">
        <v>1</v>
      </c>
    </row>
    <row r="711" spans="2:4" x14ac:dyDescent="0.3">
      <c r="B711" s="20">
        <v>26.9</v>
      </c>
      <c r="C711" s="21">
        <v>26.9</v>
      </c>
      <c r="D711" s="19">
        <v>2</v>
      </c>
    </row>
    <row r="712" spans="2:4" x14ac:dyDescent="0.3">
      <c r="B712" s="20">
        <v>19.899999999999999</v>
      </c>
      <c r="C712" s="21">
        <v>25.4</v>
      </c>
      <c r="D712" s="19">
        <v>2</v>
      </c>
    </row>
    <row r="713" spans="2:4" x14ac:dyDescent="0.3">
      <c r="B713" s="20">
        <v>31.3</v>
      </c>
      <c r="C713" s="21">
        <v>6.3</v>
      </c>
      <c r="D713" s="19">
        <v>1</v>
      </c>
    </row>
    <row r="714" spans="2:4" x14ac:dyDescent="0.3">
      <c r="B714" s="20">
        <v>9.9</v>
      </c>
      <c r="C714" s="21">
        <v>68.7</v>
      </c>
      <c r="D714" s="19">
        <v>6</v>
      </c>
    </row>
    <row r="715" spans="2:4" x14ac:dyDescent="0.3">
      <c r="B715" s="20">
        <v>25.9</v>
      </c>
      <c r="C715" s="21">
        <v>31.7</v>
      </c>
      <c r="D715" s="19">
        <v>2</v>
      </c>
    </row>
    <row r="716" spans="2:4" x14ac:dyDescent="0.3">
      <c r="B716" s="20">
        <v>9.9</v>
      </c>
      <c r="C716" s="21">
        <v>38.5</v>
      </c>
      <c r="D716" s="19">
        <v>9</v>
      </c>
    </row>
    <row r="717" spans="2:4" x14ac:dyDescent="0.3">
      <c r="B717" s="20">
        <v>12.9</v>
      </c>
      <c r="C717" s="21">
        <v>56.8</v>
      </c>
      <c r="D717" s="19">
        <v>6</v>
      </c>
    </row>
    <row r="718" spans="2:4" x14ac:dyDescent="0.3">
      <c r="B718" s="20">
        <v>15.2</v>
      </c>
      <c r="C718" s="21">
        <v>29.4</v>
      </c>
      <c r="D718" s="19">
        <v>4</v>
      </c>
    </row>
    <row r="719" spans="2:4" x14ac:dyDescent="0.3">
      <c r="B719" s="20">
        <v>13.9</v>
      </c>
      <c r="C719" s="21">
        <v>59.5</v>
      </c>
      <c r="D719" s="19">
        <v>4</v>
      </c>
    </row>
    <row r="720" spans="2:4" x14ac:dyDescent="0.3">
      <c r="B720" s="20">
        <v>19.899999999999999</v>
      </c>
      <c r="C720" s="21">
        <v>31.3</v>
      </c>
      <c r="D720" s="19">
        <v>2</v>
      </c>
    </row>
    <row r="721" spans="2:4" x14ac:dyDescent="0.3">
      <c r="B721" s="20">
        <v>17.899999999999999</v>
      </c>
      <c r="C721" s="21">
        <v>43.8</v>
      </c>
      <c r="D721" s="19">
        <v>5</v>
      </c>
    </row>
    <row r="722" spans="2:4" x14ac:dyDescent="0.3">
      <c r="B722" s="20">
        <v>8.9</v>
      </c>
      <c r="C722" s="21">
        <v>59.4</v>
      </c>
      <c r="D722" s="19">
        <v>6</v>
      </c>
    </row>
    <row r="723" spans="2:4" x14ac:dyDescent="0.3">
      <c r="B723" s="20">
        <v>35.9</v>
      </c>
      <c r="C723" s="21">
        <v>5.4</v>
      </c>
      <c r="D723" s="19">
        <v>2</v>
      </c>
    </row>
    <row r="724" spans="2:4" x14ac:dyDescent="0.3">
      <c r="B724" s="20">
        <v>17.399999999999999</v>
      </c>
      <c r="C724" s="21">
        <v>27.6</v>
      </c>
      <c r="D724" s="19">
        <v>4</v>
      </c>
    </row>
    <row r="725" spans="2:4" x14ac:dyDescent="0.3">
      <c r="B725" s="20">
        <v>14.9</v>
      </c>
      <c r="C725" s="21">
        <v>20.2</v>
      </c>
      <c r="D725" s="19">
        <v>2</v>
      </c>
    </row>
    <row r="726" spans="2:4" x14ac:dyDescent="0.3">
      <c r="B726" s="20">
        <v>11.6</v>
      </c>
      <c r="C726" s="21">
        <v>12.4</v>
      </c>
      <c r="D726" s="19">
        <v>1</v>
      </c>
    </row>
    <row r="727" spans="2:4" x14ac:dyDescent="0.3">
      <c r="B727" s="20">
        <v>9.9</v>
      </c>
      <c r="C727" s="21">
        <v>30.8</v>
      </c>
      <c r="D727" s="19">
        <v>5</v>
      </c>
    </row>
    <row r="728" spans="2:4" x14ac:dyDescent="0.3">
      <c r="B728" s="20">
        <v>17.899999999999999</v>
      </c>
      <c r="C728" s="21">
        <v>19.2</v>
      </c>
      <c r="D728" s="19">
        <v>3</v>
      </c>
    </row>
    <row r="729" spans="2:4" x14ac:dyDescent="0.3">
      <c r="B729" s="20">
        <v>8.9</v>
      </c>
      <c r="C729" s="21">
        <v>83.9</v>
      </c>
      <c r="D729" s="19">
        <v>7</v>
      </c>
    </row>
    <row r="730" spans="2:4" x14ac:dyDescent="0.3">
      <c r="B730" s="20">
        <v>3.8</v>
      </c>
      <c r="C730" s="21">
        <v>113</v>
      </c>
      <c r="D730" s="19">
        <v>9</v>
      </c>
    </row>
    <row r="731" spans="2:4" x14ac:dyDescent="0.3">
      <c r="B731" s="20">
        <v>14.8</v>
      </c>
      <c r="C731" s="21">
        <v>44.6</v>
      </c>
      <c r="D731" s="19">
        <v>4</v>
      </c>
    </row>
    <row r="732" spans="2:4" x14ac:dyDescent="0.3">
      <c r="B732" s="20">
        <v>14.9</v>
      </c>
      <c r="C732" s="21">
        <v>38.9</v>
      </c>
      <c r="D732" s="19">
        <v>3</v>
      </c>
    </row>
    <row r="733" spans="2:4" x14ac:dyDescent="0.3">
      <c r="B733" s="20">
        <v>14.8</v>
      </c>
      <c r="C733" s="21">
        <v>39.799999999999997</v>
      </c>
      <c r="D733" s="19">
        <v>2</v>
      </c>
    </row>
    <row r="734" spans="2:4" x14ac:dyDescent="0.3">
      <c r="B734" s="20">
        <v>14.8</v>
      </c>
      <c r="C734" s="21">
        <v>43.4</v>
      </c>
      <c r="D734" s="19">
        <v>5</v>
      </c>
    </row>
    <row r="735" spans="2:4" x14ac:dyDescent="0.3">
      <c r="B735" s="20">
        <v>4.9000000000000004</v>
      </c>
      <c r="C735" s="21">
        <v>80</v>
      </c>
      <c r="D735" s="19">
        <v>7</v>
      </c>
    </row>
    <row r="736" spans="2:4" x14ac:dyDescent="0.3">
      <c r="B736" s="20">
        <v>7.9</v>
      </c>
      <c r="C736" s="21">
        <v>68.599999999999994</v>
      </c>
      <c r="D736" s="19">
        <v>8</v>
      </c>
    </row>
    <row r="737" spans="2:4" x14ac:dyDescent="0.3">
      <c r="B737" s="20">
        <v>17.8</v>
      </c>
      <c r="C737" s="21">
        <v>32</v>
      </c>
      <c r="D737" s="19">
        <v>3</v>
      </c>
    </row>
    <row r="738" spans="2:4" x14ac:dyDescent="0.3">
      <c r="B738" s="20">
        <v>15.8</v>
      </c>
      <c r="C738" s="21">
        <v>43</v>
      </c>
      <c r="D738" s="19">
        <v>3</v>
      </c>
    </row>
    <row r="739" spans="2:4" x14ac:dyDescent="0.3">
      <c r="B739" s="20">
        <v>14.8</v>
      </c>
      <c r="C739" s="21">
        <v>51.1</v>
      </c>
      <c r="D739" s="19">
        <v>3</v>
      </c>
    </row>
    <row r="740" spans="2:4" x14ac:dyDescent="0.3">
      <c r="B740" s="20">
        <v>8.3000000000000007</v>
      </c>
      <c r="C740" s="21">
        <v>80.900000000000006</v>
      </c>
      <c r="D740" s="19">
        <v>7</v>
      </c>
    </row>
    <row r="741" spans="2:4" x14ac:dyDescent="0.3">
      <c r="B741" s="20">
        <v>7.9</v>
      </c>
      <c r="C741" s="21">
        <v>92</v>
      </c>
      <c r="D741" s="19">
        <v>4</v>
      </c>
    </row>
    <row r="742" spans="2:4" x14ac:dyDescent="0.3">
      <c r="B742" s="20">
        <v>14.9</v>
      </c>
      <c r="C742" s="21">
        <v>49.6</v>
      </c>
      <c r="D742" s="19">
        <v>4</v>
      </c>
    </row>
    <row r="743" spans="2:4" x14ac:dyDescent="0.3">
      <c r="B743" s="20">
        <v>9.9</v>
      </c>
      <c r="C743" s="21">
        <v>55.9</v>
      </c>
      <c r="D743" s="19">
        <v>5</v>
      </c>
    </row>
    <row r="744" spans="2:4" x14ac:dyDescent="0.3">
      <c r="B744" s="20">
        <v>5.9</v>
      </c>
      <c r="C744" s="21">
        <v>80</v>
      </c>
      <c r="D744" s="19">
        <v>8</v>
      </c>
    </row>
    <row r="745" spans="2:4" x14ac:dyDescent="0.3">
      <c r="B745" s="20">
        <v>24.4</v>
      </c>
      <c r="C745" s="21">
        <v>27.6</v>
      </c>
      <c r="D745" s="19">
        <v>5</v>
      </c>
    </row>
    <row r="809" spans="7:9" ht="15" thickBot="1" x14ac:dyDescent="0.35">
      <c r="G809" s="6"/>
      <c r="H809" s="6"/>
      <c r="I809" s="6"/>
    </row>
  </sheetData>
  <mergeCells count="2">
    <mergeCell ref="T5:T6"/>
    <mergeCell ref="G52:H5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E520-81A2-48FF-BC49-64F1FEDFA291}">
  <dimension ref="B2:Q774"/>
  <sheetViews>
    <sheetView workbookViewId="0">
      <selection activeCell="L12" sqref="L12"/>
    </sheetView>
  </sheetViews>
  <sheetFormatPr defaultRowHeight="14.4" x14ac:dyDescent="0.3"/>
  <cols>
    <col min="4" max="4" width="11.6640625" bestFit="1" customWidth="1"/>
    <col min="8" max="8" width="15.77734375" customWidth="1"/>
    <col min="9" max="9" width="13.88671875" bestFit="1" customWidth="1"/>
    <col min="10" max="10" width="17.33203125" customWidth="1"/>
    <col min="11" max="11" width="11.21875" bestFit="1" customWidth="1"/>
    <col min="12" max="12" width="9.6640625" bestFit="1" customWidth="1"/>
    <col min="13" max="13" width="12.6640625" bestFit="1" customWidth="1"/>
    <col min="14" max="14" width="14.5546875" customWidth="1"/>
  </cols>
  <sheetData>
    <row r="2" spans="2:17" x14ac:dyDescent="0.3">
      <c r="B2" s="13" t="s">
        <v>18</v>
      </c>
      <c r="C2" s="14" t="s">
        <v>0</v>
      </c>
      <c r="D2" s="12" t="s">
        <v>434</v>
      </c>
      <c r="E2" s="17" t="s">
        <v>30</v>
      </c>
      <c r="H2" s="77" t="s">
        <v>417</v>
      </c>
      <c r="I2" s="39">
        <v>0</v>
      </c>
      <c r="L2" s="97" t="s">
        <v>418</v>
      </c>
      <c r="M2" s="98"/>
      <c r="N2" s="98"/>
      <c r="O2" s="98"/>
      <c r="P2" s="98"/>
      <c r="Q2" s="99"/>
    </row>
    <row r="3" spans="2:17" x14ac:dyDescent="0.3">
      <c r="B3" s="20">
        <v>24.9</v>
      </c>
      <c r="C3" s="21">
        <v>45.5</v>
      </c>
      <c r="D3" s="19">
        <f>IF(OR(E3="SUV",E3="Minivan",E3="Van",E3="PickupT",E3="Wagon"),1,0)</f>
        <v>1</v>
      </c>
      <c r="E3" s="24" t="s">
        <v>34</v>
      </c>
      <c r="H3" s="77" t="s">
        <v>420</v>
      </c>
      <c r="I3" s="39">
        <v>1</v>
      </c>
      <c r="L3" s="100" t="s">
        <v>419</v>
      </c>
      <c r="M3" s="101"/>
      <c r="N3" s="101"/>
      <c r="O3" s="101"/>
      <c r="P3" s="101"/>
      <c r="Q3" s="102"/>
    </row>
    <row r="4" spans="2:17" x14ac:dyDescent="0.3">
      <c r="B4" s="20">
        <v>13.5</v>
      </c>
      <c r="C4" s="21">
        <v>80</v>
      </c>
      <c r="D4" s="19">
        <f t="shared" ref="D4:D67" si="0">IF(OR(E4="SUV",E4="Minivan",E4="Van",E4="PickupT",E4="Wagon"),1,0)</f>
        <v>0</v>
      </c>
      <c r="E4" s="24" t="s">
        <v>37</v>
      </c>
    </row>
    <row r="5" spans="2:17" x14ac:dyDescent="0.3">
      <c r="B5" s="20">
        <v>5.9</v>
      </c>
      <c r="C5" s="21">
        <v>114</v>
      </c>
      <c r="D5" s="19">
        <f t="shared" si="0"/>
        <v>0</v>
      </c>
      <c r="E5" s="24" t="s">
        <v>37</v>
      </c>
    </row>
    <row r="6" spans="2:17" x14ac:dyDescent="0.3">
      <c r="B6" s="20">
        <v>13.9</v>
      </c>
      <c r="C6" s="21">
        <v>75.900000000000006</v>
      </c>
      <c r="D6" s="19">
        <f t="shared" si="0"/>
        <v>0</v>
      </c>
      <c r="E6" s="24" t="s">
        <v>37</v>
      </c>
      <c r="H6" t="s">
        <v>421</v>
      </c>
    </row>
    <row r="7" spans="2:17" ht="15" thickBot="1" x14ac:dyDescent="0.35">
      <c r="B7" s="20">
        <v>21.8</v>
      </c>
      <c r="C7" s="21">
        <v>46.7</v>
      </c>
      <c r="D7" s="19">
        <f t="shared" si="0"/>
        <v>0</v>
      </c>
      <c r="E7" s="24" t="s">
        <v>37</v>
      </c>
    </row>
    <row r="8" spans="2:17" x14ac:dyDescent="0.3">
      <c r="B8" s="20">
        <v>21.8</v>
      </c>
      <c r="C8" s="21">
        <v>47.5</v>
      </c>
      <c r="D8" s="19">
        <f t="shared" si="0"/>
        <v>0</v>
      </c>
      <c r="E8" s="24" t="s">
        <v>37</v>
      </c>
      <c r="H8" s="103" t="s">
        <v>422</v>
      </c>
      <c r="I8" s="103"/>
    </row>
    <row r="9" spans="2:17" x14ac:dyDescent="0.3">
      <c r="B9" s="20">
        <v>25.9</v>
      </c>
      <c r="C9" s="21">
        <v>17.8</v>
      </c>
      <c r="D9" s="19">
        <f t="shared" si="0"/>
        <v>0</v>
      </c>
      <c r="E9" s="24" t="s">
        <v>37</v>
      </c>
      <c r="H9" t="s">
        <v>423</v>
      </c>
      <c r="I9" s="41">
        <v>0.4663377062123979</v>
      </c>
    </row>
    <row r="10" spans="2:17" x14ac:dyDescent="0.3">
      <c r="B10" s="20">
        <v>23.8</v>
      </c>
      <c r="C10" s="21">
        <v>48.2</v>
      </c>
      <c r="D10" s="19">
        <f t="shared" si="0"/>
        <v>0</v>
      </c>
      <c r="E10" s="24" t="s">
        <v>37</v>
      </c>
      <c r="H10" t="s">
        <v>424</v>
      </c>
      <c r="I10" s="41">
        <v>0.21747085623544071</v>
      </c>
    </row>
    <row r="11" spans="2:17" x14ac:dyDescent="0.3">
      <c r="B11" s="20">
        <v>22.4</v>
      </c>
      <c r="C11" s="21">
        <v>31.4</v>
      </c>
      <c r="D11" s="19">
        <f t="shared" si="0"/>
        <v>0</v>
      </c>
      <c r="E11" s="24" t="s">
        <v>37</v>
      </c>
      <c r="H11" t="s">
        <v>425</v>
      </c>
      <c r="I11" s="41">
        <v>0.21535591260364459</v>
      </c>
    </row>
    <row r="12" spans="2:17" x14ac:dyDescent="0.3">
      <c r="B12" s="20">
        <v>28.9</v>
      </c>
      <c r="C12" s="21">
        <v>26.1</v>
      </c>
      <c r="D12" s="19">
        <f t="shared" si="0"/>
        <v>0</v>
      </c>
      <c r="E12" s="24" t="s">
        <v>37</v>
      </c>
      <c r="H12" t="s">
        <v>426</v>
      </c>
      <c r="I12" s="41">
        <v>8.6328643042196873</v>
      </c>
    </row>
    <row r="13" spans="2:17" ht="15" thickBot="1" x14ac:dyDescent="0.35">
      <c r="B13" s="20">
        <v>47.9</v>
      </c>
      <c r="C13" s="21">
        <v>12.9</v>
      </c>
      <c r="D13" s="19">
        <f t="shared" si="0"/>
        <v>0</v>
      </c>
      <c r="E13" s="24" t="s">
        <v>37</v>
      </c>
      <c r="H13" s="6" t="s">
        <v>6</v>
      </c>
      <c r="I13" s="6">
        <v>743</v>
      </c>
    </row>
    <row r="14" spans="2:17" x14ac:dyDescent="0.3">
      <c r="B14" s="20">
        <v>23.9</v>
      </c>
      <c r="C14" s="21">
        <v>26.7</v>
      </c>
      <c r="D14" s="19">
        <f t="shared" si="0"/>
        <v>0</v>
      </c>
      <c r="E14" s="24" t="s">
        <v>37</v>
      </c>
    </row>
    <row r="15" spans="2:17" ht="15" thickBot="1" x14ac:dyDescent="0.35">
      <c r="B15" s="20">
        <v>12.3</v>
      </c>
      <c r="C15" s="21">
        <v>41</v>
      </c>
      <c r="D15" s="19">
        <f t="shared" si="0"/>
        <v>0</v>
      </c>
      <c r="E15" s="24" t="s">
        <v>37</v>
      </c>
      <c r="H15" t="s">
        <v>320</v>
      </c>
    </row>
    <row r="16" spans="2:17" x14ac:dyDescent="0.3">
      <c r="B16" s="20">
        <v>20.8</v>
      </c>
      <c r="C16" s="21">
        <v>43</v>
      </c>
      <c r="D16" s="19">
        <f t="shared" si="0"/>
        <v>1</v>
      </c>
      <c r="E16" s="24" t="s">
        <v>34</v>
      </c>
      <c r="H16" s="7"/>
      <c r="I16" s="7" t="s">
        <v>7</v>
      </c>
      <c r="J16" s="7" t="s">
        <v>322</v>
      </c>
      <c r="K16" s="7" t="s">
        <v>323</v>
      </c>
      <c r="L16" s="7" t="s">
        <v>8</v>
      </c>
      <c r="M16" s="7" t="s">
        <v>430</v>
      </c>
    </row>
    <row r="17" spans="2:17" x14ac:dyDescent="0.3">
      <c r="B17" s="20">
        <v>21.8</v>
      </c>
      <c r="C17" s="21">
        <v>43.8</v>
      </c>
      <c r="D17" s="19">
        <f t="shared" si="0"/>
        <v>1</v>
      </c>
      <c r="E17" s="24" t="s">
        <v>34</v>
      </c>
      <c r="H17" t="s">
        <v>427</v>
      </c>
      <c r="I17">
        <v>2</v>
      </c>
      <c r="J17" s="55">
        <v>15326.468331101372</v>
      </c>
      <c r="K17" s="55">
        <v>7663.2341655506862</v>
      </c>
      <c r="L17" s="55">
        <v>102.82584035147764</v>
      </c>
      <c r="M17" s="55">
        <v>3.9372478784956796E-40</v>
      </c>
    </row>
    <row r="18" spans="2:17" x14ac:dyDescent="0.3">
      <c r="B18" s="20">
        <v>28.9</v>
      </c>
      <c r="C18" s="21">
        <v>17.899999999999999</v>
      </c>
      <c r="D18" s="19">
        <f t="shared" si="0"/>
        <v>1</v>
      </c>
      <c r="E18" s="24" t="s">
        <v>34</v>
      </c>
      <c r="H18" t="s">
        <v>428</v>
      </c>
      <c r="I18">
        <v>740</v>
      </c>
      <c r="J18" s="55">
        <v>55149.496110352156</v>
      </c>
      <c r="K18" s="55">
        <v>74.52634609507048</v>
      </c>
      <c r="L18" s="55"/>
      <c r="M18" s="55"/>
    </row>
    <row r="19" spans="2:17" ht="15" thickBot="1" x14ac:dyDescent="0.35">
      <c r="B19" s="20">
        <v>25.4</v>
      </c>
      <c r="C19" s="21">
        <v>42.4</v>
      </c>
      <c r="D19" s="19">
        <f t="shared" si="0"/>
        <v>1</v>
      </c>
      <c r="E19" s="24" t="s">
        <v>34</v>
      </c>
      <c r="H19" s="6" t="s">
        <v>328</v>
      </c>
      <c r="I19" s="6">
        <v>742</v>
      </c>
      <c r="J19" s="56">
        <v>70475.964441453529</v>
      </c>
      <c r="K19" s="56"/>
      <c r="L19" s="56"/>
      <c r="M19" s="56"/>
    </row>
    <row r="20" spans="2:17" ht="15" thickBot="1" x14ac:dyDescent="0.35">
      <c r="B20" s="20">
        <v>25.9</v>
      </c>
      <c r="C20" s="21">
        <v>14.8</v>
      </c>
      <c r="D20" s="19">
        <f t="shared" si="0"/>
        <v>0</v>
      </c>
      <c r="E20" s="24" t="s">
        <v>47</v>
      </c>
    </row>
    <row r="21" spans="2:17" x14ac:dyDescent="0.3">
      <c r="B21" s="20">
        <v>37.9</v>
      </c>
      <c r="C21" s="21">
        <v>11.7</v>
      </c>
      <c r="D21" s="19">
        <f t="shared" si="0"/>
        <v>1</v>
      </c>
      <c r="E21" s="24" t="s">
        <v>34</v>
      </c>
      <c r="H21" s="7"/>
      <c r="I21" s="7" t="s">
        <v>431</v>
      </c>
      <c r="J21" s="7" t="s">
        <v>426</v>
      </c>
      <c r="K21" s="7" t="s">
        <v>13</v>
      </c>
      <c r="L21" s="7" t="s">
        <v>324</v>
      </c>
      <c r="M21" s="7" t="s">
        <v>432</v>
      </c>
      <c r="N21" s="7" t="s">
        <v>433</v>
      </c>
      <c r="O21" s="129"/>
      <c r="P21" s="129"/>
    </row>
    <row r="22" spans="2:17" x14ac:dyDescent="0.3">
      <c r="B22" s="20">
        <v>14.4</v>
      </c>
      <c r="C22" s="21">
        <v>35.4</v>
      </c>
      <c r="D22" s="19">
        <f t="shared" si="0"/>
        <v>0</v>
      </c>
      <c r="E22" s="24" t="s">
        <v>37</v>
      </c>
      <c r="H22" t="s">
        <v>429</v>
      </c>
      <c r="I22" s="41">
        <v>26.253882994491729</v>
      </c>
      <c r="J22" s="41">
        <v>0.65369163462511459</v>
      </c>
      <c r="K22" s="41">
        <v>40.162488861507398</v>
      </c>
      <c r="L22" s="41">
        <v>4.6002678513798495E-188</v>
      </c>
      <c r="M22" s="41">
        <v>24.970571973882418</v>
      </c>
      <c r="N22" s="41">
        <v>27.53719401510104</v>
      </c>
    </row>
    <row r="23" spans="2:17" x14ac:dyDescent="0.3">
      <c r="B23" s="20">
        <v>12.4</v>
      </c>
      <c r="C23" s="21">
        <v>50.4</v>
      </c>
      <c r="D23" s="19">
        <f t="shared" si="0"/>
        <v>0</v>
      </c>
      <c r="E23" s="24" t="s">
        <v>37</v>
      </c>
      <c r="H23" t="s">
        <v>0</v>
      </c>
      <c r="I23" s="41">
        <v>-0.21110377706115024</v>
      </c>
      <c r="J23" s="41">
        <v>1.4791500642847287E-2</v>
      </c>
      <c r="K23" s="41">
        <v>-14.271964836998031</v>
      </c>
      <c r="L23" s="41">
        <v>5.3340419365193318E-41</v>
      </c>
      <c r="M23" s="41">
        <v>-0.24014208010934771</v>
      </c>
      <c r="N23" s="41">
        <v>-0.18206547401295278</v>
      </c>
    </row>
    <row r="24" spans="2:17" ht="15" thickBot="1" x14ac:dyDescent="0.35">
      <c r="B24" s="20">
        <v>8.9</v>
      </c>
      <c r="C24" s="21">
        <v>55.5</v>
      </c>
      <c r="D24" s="19">
        <f t="shared" si="0"/>
        <v>0</v>
      </c>
      <c r="E24" s="24" t="s">
        <v>37</v>
      </c>
      <c r="H24" s="6" t="s">
        <v>434</v>
      </c>
      <c r="I24" s="42">
        <v>-0.22576327550719932</v>
      </c>
      <c r="J24" s="42">
        <v>0.66188474121500551</v>
      </c>
      <c r="K24" s="42">
        <v>-0.34109152462522591</v>
      </c>
      <c r="L24" s="42">
        <v>0.73313150317537223</v>
      </c>
      <c r="M24" s="42">
        <v>-1.5251587974668519</v>
      </c>
      <c r="N24" s="42">
        <v>1.073632246452453</v>
      </c>
    </row>
    <row r="25" spans="2:17" x14ac:dyDescent="0.3">
      <c r="B25" s="20">
        <v>9.9</v>
      </c>
      <c r="C25" s="21">
        <v>52.1</v>
      </c>
      <c r="D25" s="19">
        <f t="shared" si="0"/>
        <v>0</v>
      </c>
      <c r="E25" s="24" t="s">
        <v>37</v>
      </c>
    </row>
    <row r="26" spans="2:17" x14ac:dyDescent="0.3">
      <c r="B26" s="20">
        <v>14.9</v>
      </c>
      <c r="C26" s="21">
        <v>38.700000000000003</v>
      </c>
      <c r="D26" s="19">
        <f t="shared" si="0"/>
        <v>0</v>
      </c>
      <c r="E26" s="24" t="s">
        <v>37</v>
      </c>
    </row>
    <row r="27" spans="2:17" x14ac:dyDescent="0.3">
      <c r="B27" s="20">
        <v>14.9</v>
      </c>
      <c r="C27" s="21">
        <v>35.299999999999997</v>
      </c>
      <c r="D27" s="19">
        <f t="shared" si="0"/>
        <v>0</v>
      </c>
      <c r="E27" s="24" t="s">
        <v>37</v>
      </c>
    </row>
    <row r="28" spans="2:17" ht="43.2" x14ac:dyDescent="0.3">
      <c r="B28" s="20">
        <v>25.9</v>
      </c>
      <c r="C28" s="21">
        <v>12.2</v>
      </c>
      <c r="D28" s="19">
        <f t="shared" si="0"/>
        <v>0</v>
      </c>
      <c r="E28" s="24" t="s">
        <v>37</v>
      </c>
      <c r="I28" s="131" t="s">
        <v>470</v>
      </c>
      <c r="J28" s="132" t="s">
        <v>485</v>
      </c>
    </row>
    <row r="29" spans="2:17" x14ac:dyDescent="0.3">
      <c r="B29" s="20">
        <v>7.9</v>
      </c>
      <c r="C29" s="21">
        <v>62</v>
      </c>
      <c r="D29" s="19">
        <f t="shared" si="0"/>
        <v>0</v>
      </c>
      <c r="E29" s="24" t="s">
        <v>37</v>
      </c>
      <c r="H29" s="39" t="s">
        <v>429</v>
      </c>
      <c r="I29" s="130">
        <v>26.186299999999999</v>
      </c>
      <c r="J29" s="130">
        <f>I22</f>
        <v>26.253882994491729</v>
      </c>
      <c r="L29" t="s">
        <v>510</v>
      </c>
      <c r="O29" s="41">
        <f>I22+(I23*35)+(I24*0)</f>
        <v>18.865250797351472</v>
      </c>
      <c r="Q29" s="41"/>
    </row>
    <row r="30" spans="2:17" x14ac:dyDescent="0.3">
      <c r="B30" s="20">
        <v>13.9</v>
      </c>
      <c r="C30" s="21">
        <v>47.2</v>
      </c>
      <c r="D30" s="19">
        <f t="shared" si="0"/>
        <v>0</v>
      </c>
      <c r="E30" s="24" t="s">
        <v>37</v>
      </c>
      <c r="H30" s="39" t="s">
        <v>0</v>
      </c>
      <c r="I30" s="130">
        <v>-0.21149999999999999</v>
      </c>
      <c r="J30" s="130">
        <f>I23</f>
        <v>-0.21110377706115024</v>
      </c>
      <c r="L30" t="s">
        <v>511</v>
      </c>
      <c r="O30" s="41">
        <f>I22+(I23*35)+(I24*1)</f>
        <v>18.639487521844273</v>
      </c>
    </row>
    <row r="31" spans="2:17" x14ac:dyDescent="0.3">
      <c r="B31" s="20">
        <v>16.5</v>
      </c>
      <c r="C31" s="21">
        <v>14</v>
      </c>
      <c r="D31" s="19">
        <f t="shared" si="0"/>
        <v>1</v>
      </c>
      <c r="E31" s="24" t="s">
        <v>34</v>
      </c>
      <c r="H31" s="39" t="s">
        <v>434</v>
      </c>
      <c r="I31" s="133" t="s">
        <v>471</v>
      </c>
      <c r="J31" s="130">
        <f>I24</f>
        <v>-0.22576327550719932</v>
      </c>
    </row>
    <row r="32" spans="2:17" x14ac:dyDescent="0.3">
      <c r="B32" s="20">
        <v>17.5</v>
      </c>
      <c r="C32" s="21">
        <v>23.2</v>
      </c>
      <c r="D32" s="19">
        <f t="shared" si="0"/>
        <v>1</v>
      </c>
      <c r="E32" s="24" t="s">
        <v>34</v>
      </c>
      <c r="H32" s="39" t="s">
        <v>424</v>
      </c>
      <c r="I32" s="130">
        <v>0.21734782633918437</v>
      </c>
      <c r="J32" s="130">
        <f>I10</f>
        <v>0.21747085623544071</v>
      </c>
    </row>
    <row r="33" spans="2:13" x14ac:dyDescent="0.3">
      <c r="B33" s="20">
        <v>18.899999999999999</v>
      </c>
      <c r="C33" s="21">
        <v>28.4</v>
      </c>
      <c r="D33" s="19">
        <f t="shared" si="0"/>
        <v>1</v>
      </c>
      <c r="E33" s="24" t="s">
        <v>34</v>
      </c>
      <c r="H33" s="74" t="s">
        <v>425</v>
      </c>
      <c r="I33" s="134">
        <v>0.21629161557850851</v>
      </c>
      <c r="J33" s="130">
        <f t="shared" ref="J33:J34" si="1">I11</f>
        <v>0.21535591260364459</v>
      </c>
    </row>
    <row r="34" spans="2:13" x14ac:dyDescent="0.3">
      <c r="B34" s="20">
        <v>16.899999999999999</v>
      </c>
      <c r="C34" s="21">
        <v>36.700000000000003</v>
      </c>
      <c r="D34" s="19">
        <f t="shared" si="0"/>
        <v>1</v>
      </c>
      <c r="E34" s="24" t="s">
        <v>58</v>
      </c>
      <c r="H34" s="74" t="s">
        <v>426</v>
      </c>
      <c r="I34" s="134">
        <v>8.6277153413909531</v>
      </c>
      <c r="J34" s="130">
        <f t="shared" si="1"/>
        <v>8.6328643042196873</v>
      </c>
    </row>
    <row r="35" spans="2:13" x14ac:dyDescent="0.3">
      <c r="B35" s="20">
        <v>12.9</v>
      </c>
      <c r="C35" s="21">
        <v>49.8</v>
      </c>
      <c r="D35" s="19">
        <f t="shared" si="0"/>
        <v>1</v>
      </c>
      <c r="E35" s="24" t="s">
        <v>58</v>
      </c>
    </row>
    <row r="36" spans="2:13" x14ac:dyDescent="0.3">
      <c r="B36" s="20">
        <v>23.9</v>
      </c>
      <c r="C36" s="21">
        <v>8.8000000000000007</v>
      </c>
      <c r="D36" s="19">
        <f t="shared" si="0"/>
        <v>0</v>
      </c>
      <c r="E36" s="24" t="s">
        <v>37</v>
      </c>
    </row>
    <row r="37" spans="2:13" x14ac:dyDescent="0.3">
      <c r="B37" s="20">
        <v>18.899999999999999</v>
      </c>
      <c r="C37" s="21">
        <v>33.299999999999997</v>
      </c>
      <c r="D37" s="19">
        <f t="shared" si="0"/>
        <v>0</v>
      </c>
      <c r="E37" s="24" t="s">
        <v>37</v>
      </c>
    </row>
    <row r="38" spans="2:13" x14ac:dyDescent="0.3">
      <c r="B38" s="20">
        <v>15.9</v>
      </c>
      <c r="C38" s="21">
        <v>35.9</v>
      </c>
      <c r="D38" s="19">
        <f t="shared" si="0"/>
        <v>0</v>
      </c>
      <c r="E38" s="24" t="s">
        <v>37</v>
      </c>
    </row>
    <row r="39" spans="2:13" x14ac:dyDescent="0.3">
      <c r="B39" s="20">
        <v>13.9</v>
      </c>
      <c r="C39" s="21">
        <v>49.9</v>
      </c>
      <c r="D39" s="19">
        <f t="shared" si="0"/>
        <v>0</v>
      </c>
      <c r="E39" s="24" t="s">
        <v>37</v>
      </c>
      <c r="H39" s="136" t="s">
        <v>478</v>
      </c>
      <c r="I39" s="137"/>
      <c r="J39" s="137"/>
      <c r="K39" s="137"/>
      <c r="L39" s="137"/>
      <c r="M39" s="138"/>
    </row>
    <row r="40" spans="2:13" x14ac:dyDescent="0.3">
      <c r="B40" s="20">
        <v>23.9</v>
      </c>
      <c r="C40" s="21">
        <v>23.7</v>
      </c>
      <c r="D40" s="19">
        <f t="shared" si="0"/>
        <v>0</v>
      </c>
      <c r="E40" s="24" t="s">
        <v>37</v>
      </c>
      <c r="H40" s="139" t="s">
        <v>486</v>
      </c>
      <c r="I40" s="140"/>
      <c r="J40" s="140"/>
      <c r="K40" s="140"/>
      <c r="L40" s="140"/>
      <c r="M40" s="141"/>
    </row>
    <row r="41" spans="2:13" x14ac:dyDescent="0.3">
      <c r="B41" s="20">
        <v>23.9</v>
      </c>
      <c r="C41" s="21">
        <v>29.8</v>
      </c>
      <c r="D41" s="19">
        <f t="shared" si="0"/>
        <v>0</v>
      </c>
      <c r="E41" s="24" t="s">
        <v>37</v>
      </c>
      <c r="H41" s="139" t="s">
        <v>487</v>
      </c>
      <c r="I41" s="140"/>
      <c r="J41" s="140"/>
      <c r="K41" s="140"/>
      <c r="L41" s="140"/>
      <c r="M41" s="141"/>
    </row>
    <row r="42" spans="2:13" x14ac:dyDescent="0.3">
      <c r="B42" s="20">
        <v>23.9</v>
      </c>
      <c r="C42" s="21">
        <v>33</v>
      </c>
      <c r="D42" s="19">
        <f t="shared" si="0"/>
        <v>0</v>
      </c>
      <c r="E42" s="24" t="s">
        <v>37</v>
      </c>
      <c r="H42" s="139" t="s">
        <v>488</v>
      </c>
      <c r="I42" s="140"/>
      <c r="J42" s="140"/>
      <c r="K42" s="140"/>
      <c r="L42" s="140"/>
      <c r="M42" s="141"/>
    </row>
    <row r="43" spans="2:13" x14ac:dyDescent="0.3">
      <c r="B43" s="20">
        <v>23.9</v>
      </c>
      <c r="C43" s="21">
        <v>38.6</v>
      </c>
      <c r="D43" s="19">
        <f t="shared" si="0"/>
        <v>0</v>
      </c>
      <c r="E43" s="24" t="s">
        <v>37</v>
      </c>
      <c r="H43" s="139" t="s">
        <v>512</v>
      </c>
      <c r="I43" s="140"/>
      <c r="J43" s="140"/>
      <c r="K43" s="140"/>
      <c r="L43" s="140"/>
      <c r="M43" s="141"/>
    </row>
    <row r="44" spans="2:13" x14ac:dyDescent="0.3">
      <c r="B44" s="20">
        <v>34.9</v>
      </c>
      <c r="C44" s="21">
        <v>12.9</v>
      </c>
      <c r="D44" s="19">
        <f t="shared" si="0"/>
        <v>0</v>
      </c>
      <c r="E44" s="24" t="s">
        <v>37</v>
      </c>
      <c r="H44" s="139" t="s">
        <v>513</v>
      </c>
      <c r="I44" s="140"/>
      <c r="J44" s="140"/>
      <c r="K44" s="140"/>
      <c r="L44" s="140"/>
      <c r="M44" s="141"/>
    </row>
    <row r="45" spans="2:13" x14ac:dyDescent="0.3">
      <c r="B45" s="20">
        <v>26.9</v>
      </c>
      <c r="C45" s="21">
        <v>24.6</v>
      </c>
      <c r="D45" s="19">
        <f t="shared" si="0"/>
        <v>0</v>
      </c>
      <c r="E45" s="24" t="s">
        <v>37</v>
      </c>
      <c r="H45" s="139" t="s">
        <v>477</v>
      </c>
      <c r="I45" s="140"/>
      <c r="J45" s="140"/>
      <c r="K45" s="140"/>
      <c r="L45" s="140"/>
      <c r="M45" s="141"/>
    </row>
    <row r="46" spans="2:13" x14ac:dyDescent="0.3">
      <c r="B46" s="20">
        <v>39.9</v>
      </c>
      <c r="C46" s="21">
        <v>19.3</v>
      </c>
      <c r="D46" s="19">
        <f t="shared" si="0"/>
        <v>1</v>
      </c>
      <c r="E46" s="24" t="s">
        <v>34</v>
      </c>
      <c r="H46" s="139" t="s">
        <v>515</v>
      </c>
      <c r="I46" s="140"/>
      <c r="J46" s="140"/>
      <c r="K46" s="140"/>
      <c r="L46" s="140"/>
      <c r="M46" s="141"/>
    </row>
    <row r="47" spans="2:13" x14ac:dyDescent="0.3">
      <c r="B47" s="20">
        <v>9.9</v>
      </c>
      <c r="C47" s="21">
        <v>62.7</v>
      </c>
      <c r="D47" s="19">
        <f t="shared" si="0"/>
        <v>0</v>
      </c>
      <c r="E47" s="24" t="s">
        <v>37</v>
      </c>
      <c r="H47" s="139" t="s">
        <v>514</v>
      </c>
      <c r="I47" s="140"/>
      <c r="J47" s="140"/>
      <c r="K47" s="140"/>
      <c r="L47" s="140"/>
      <c r="M47" s="141"/>
    </row>
    <row r="48" spans="2:13" x14ac:dyDescent="0.3">
      <c r="B48" s="20">
        <v>24.9</v>
      </c>
      <c r="C48" s="21">
        <v>23.1</v>
      </c>
      <c r="D48" s="19">
        <f t="shared" si="0"/>
        <v>1</v>
      </c>
      <c r="E48" s="24" t="s">
        <v>34</v>
      </c>
      <c r="H48" s="139" t="s">
        <v>477</v>
      </c>
      <c r="I48" s="140"/>
      <c r="J48" s="140"/>
      <c r="K48" s="140"/>
      <c r="L48" s="140"/>
      <c r="M48" s="141"/>
    </row>
    <row r="49" spans="2:13" x14ac:dyDescent="0.3">
      <c r="B49" s="20">
        <v>24.9</v>
      </c>
      <c r="C49" s="21">
        <v>15.1</v>
      </c>
      <c r="D49" s="19">
        <f t="shared" si="0"/>
        <v>1</v>
      </c>
      <c r="E49" s="24" t="s">
        <v>34</v>
      </c>
      <c r="H49" s="144" t="s">
        <v>516</v>
      </c>
      <c r="I49" s="145"/>
      <c r="J49" s="145"/>
      <c r="K49" s="145"/>
      <c r="L49" s="145"/>
      <c r="M49" s="146"/>
    </row>
    <row r="50" spans="2:13" x14ac:dyDescent="0.3">
      <c r="B50" s="20">
        <v>23.9</v>
      </c>
      <c r="C50" s="21">
        <v>21.6</v>
      </c>
      <c r="D50" s="19">
        <f t="shared" si="0"/>
        <v>0</v>
      </c>
      <c r="E50" s="24" t="s">
        <v>37</v>
      </c>
    </row>
    <row r="51" spans="2:13" x14ac:dyDescent="0.3">
      <c r="B51" s="20">
        <v>19.8</v>
      </c>
      <c r="C51" s="21">
        <v>48.8</v>
      </c>
      <c r="D51" s="19">
        <f t="shared" si="0"/>
        <v>0</v>
      </c>
      <c r="E51" s="24" t="s">
        <v>37</v>
      </c>
      <c r="H51" s="185" t="s">
        <v>482</v>
      </c>
      <c r="I51" s="185"/>
      <c r="K51" s="185" t="s">
        <v>483</v>
      </c>
      <c r="L51" s="185"/>
    </row>
    <row r="52" spans="2:13" x14ac:dyDescent="0.3">
      <c r="B52" s="20">
        <v>41.9</v>
      </c>
      <c r="C52" s="21">
        <v>15.6</v>
      </c>
      <c r="D52" s="19">
        <f t="shared" si="0"/>
        <v>0</v>
      </c>
      <c r="E52" s="24" t="s">
        <v>37</v>
      </c>
      <c r="H52" s="39" t="s">
        <v>479</v>
      </c>
      <c r="I52" s="130">
        <v>18.86525</v>
      </c>
      <c r="K52" s="39" t="s">
        <v>479</v>
      </c>
      <c r="L52" s="130">
        <f>I52</f>
        <v>18.86525</v>
      </c>
    </row>
    <row r="53" spans="2:13" x14ac:dyDescent="0.3">
      <c r="B53" s="20">
        <v>10.8</v>
      </c>
      <c r="C53" s="21">
        <v>120</v>
      </c>
      <c r="D53" s="19">
        <f t="shared" si="0"/>
        <v>1</v>
      </c>
      <c r="E53" s="24" t="s">
        <v>70</v>
      </c>
      <c r="H53" s="39" t="s">
        <v>480</v>
      </c>
      <c r="I53" s="130">
        <v>18.088429999999999</v>
      </c>
      <c r="K53" s="39" t="s">
        <v>480</v>
      </c>
      <c r="L53" s="130">
        <v>1.899634</v>
      </c>
    </row>
    <row r="54" spans="2:13" x14ac:dyDescent="0.3">
      <c r="B54" s="20">
        <v>10.9</v>
      </c>
      <c r="C54" s="21">
        <v>41.3</v>
      </c>
      <c r="D54" s="19">
        <f t="shared" si="0"/>
        <v>0</v>
      </c>
      <c r="E54" s="24" t="s">
        <v>37</v>
      </c>
      <c r="H54" s="39" t="s">
        <v>481</v>
      </c>
      <c r="I54" s="130">
        <v>19.64207</v>
      </c>
      <c r="K54" s="39" t="s">
        <v>481</v>
      </c>
      <c r="L54" s="130">
        <v>35.830869999999997</v>
      </c>
    </row>
    <row r="55" spans="2:13" x14ac:dyDescent="0.3">
      <c r="B55" s="20">
        <v>11.9</v>
      </c>
      <c r="C55" s="21">
        <v>30.8</v>
      </c>
      <c r="D55" s="19">
        <f t="shared" si="0"/>
        <v>0</v>
      </c>
      <c r="E55" s="24" t="s">
        <v>37</v>
      </c>
    </row>
    <row r="56" spans="2:13" x14ac:dyDescent="0.3">
      <c r="B56" s="20">
        <v>13</v>
      </c>
      <c r="C56" s="21">
        <v>4.0999999999999996</v>
      </c>
      <c r="D56" s="19">
        <f t="shared" si="0"/>
        <v>0</v>
      </c>
      <c r="E56" s="24" t="s">
        <v>37</v>
      </c>
    </row>
    <row r="57" spans="2:13" x14ac:dyDescent="0.3">
      <c r="B57" s="20">
        <v>4</v>
      </c>
      <c r="C57" s="21">
        <v>109.7</v>
      </c>
      <c r="D57" s="19">
        <f t="shared" si="0"/>
        <v>0</v>
      </c>
      <c r="E57" s="24" t="s">
        <v>37</v>
      </c>
      <c r="H57" s="147" t="s">
        <v>517</v>
      </c>
      <c r="I57" s="137"/>
      <c r="J57" s="137"/>
      <c r="K57" s="137"/>
      <c r="L57" s="137"/>
      <c r="M57" s="138"/>
    </row>
    <row r="58" spans="2:13" x14ac:dyDescent="0.3">
      <c r="B58" s="20">
        <v>8.9</v>
      </c>
      <c r="C58" s="21">
        <v>27.8</v>
      </c>
      <c r="D58" s="19">
        <f t="shared" si="0"/>
        <v>0</v>
      </c>
      <c r="E58" s="24" t="s">
        <v>37</v>
      </c>
      <c r="H58" s="139" t="s">
        <v>477</v>
      </c>
      <c r="I58" s="140"/>
      <c r="J58" s="140"/>
      <c r="K58" s="140"/>
      <c r="L58" s="140"/>
      <c r="M58" s="141"/>
    </row>
    <row r="59" spans="2:13" x14ac:dyDescent="0.3">
      <c r="B59" s="20">
        <v>8.9</v>
      </c>
      <c r="C59" s="21">
        <v>33.1</v>
      </c>
      <c r="D59" s="19">
        <f t="shared" si="0"/>
        <v>0</v>
      </c>
      <c r="E59" s="24" t="s">
        <v>37</v>
      </c>
      <c r="H59" s="139" t="s">
        <v>518</v>
      </c>
      <c r="I59" s="140"/>
      <c r="J59" s="140"/>
      <c r="K59" s="140"/>
      <c r="L59" s="140"/>
      <c r="M59" s="141"/>
    </row>
    <row r="60" spans="2:13" x14ac:dyDescent="0.3">
      <c r="B60" s="20">
        <v>12.9</v>
      </c>
      <c r="C60" s="21">
        <v>26.9</v>
      </c>
      <c r="D60" s="19">
        <f t="shared" si="0"/>
        <v>0</v>
      </c>
      <c r="E60" s="24" t="s">
        <v>37</v>
      </c>
      <c r="H60" s="139" t="s">
        <v>519</v>
      </c>
      <c r="I60" s="140"/>
      <c r="J60" s="140"/>
      <c r="K60" s="140"/>
      <c r="L60" s="140"/>
      <c r="M60" s="141"/>
    </row>
    <row r="61" spans="2:13" x14ac:dyDescent="0.3">
      <c r="B61" s="20">
        <v>13.9</v>
      </c>
      <c r="C61" s="21">
        <v>10.7</v>
      </c>
      <c r="D61" s="19">
        <f t="shared" si="0"/>
        <v>0</v>
      </c>
      <c r="E61" s="24" t="s">
        <v>37</v>
      </c>
      <c r="H61" s="139" t="s">
        <v>477</v>
      </c>
      <c r="I61" s="140"/>
      <c r="J61" s="140"/>
      <c r="K61" s="140"/>
      <c r="L61" s="140"/>
      <c r="M61" s="141"/>
    </row>
    <row r="62" spans="2:13" x14ac:dyDescent="0.3">
      <c r="B62" s="20">
        <v>14.9</v>
      </c>
      <c r="C62" s="21">
        <v>2.8</v>
      </c>
      <c r="D62" s="19">
        <f t="shared" si="0"/>
        <v>0</v>
      </c>
      <c r="E62" s="24" t="s">
        <v>37</v>
      </c>
      <c r="H62" s="144" t="s">
        <v>520</v>
      </c>
      <c r="I62" s="145"/>
      <c r="J62" s="145"/>
      <c r="K62" s="145"/>
      <c r="L62" s="145"/>
      <c r="M62" s="146"/>
    </row>
    <row r="63" spans="2:13" x14ac:dyDescent="0.3">
      <c r="B63" s="20">
        <v>17.899999999999999</v>
      </c>
      <c r="C63" s="21">
        <v>20</v>
      </c>
      <c r="D63" s="19">
        <f t="shared" si="0"/>
        <v>0</v>
      </c>
      <c r="E63" s="24" t="s">
        <v>37</v>
      </c>
    </row>
    <row r="64" spans="2:13" x14ac:dyDescent="0.3">
      <c r="B64" s="20">
        <v>16.899999999999999</v>
      </c>
      <c r="C64" s="21">
        <v>34.6</v>
      </c>
      <c r="D64" s="19">
        <f t="shared" si="0"/>
        <v>1</v>
      </c>
      <c r="E64" s="24" t="s">
        <v>70</v>
      </c>
    </row>
    <row r="65" spans="2:12" x14ac:dyDescent="0.3">
      <c r="B65" s="20">
        <v>12.4</v>
      </c>
      <c r="C65" s="21">
        <v>69.2</v>
      </c>
      <c r="D65" s="19">
        <f t="shared" si="0"/>
        <v>1</v>
      </c>
      <c r="E65" s="24" t="s">
        <v>70</v>
      </c>
      <c r="H65" s="185" t="s">
        <v>482</v>
      </c>
      <c r="I65" s="185"/>
      <c r="K65" s="185" t="s">
        <v>483</v>
      </c>
      <c r="L65" s="185"/>
    </row>
    <row r="66" spans="2:12" x14ac:dyDescent="0.3">
      <c r="B66" s="20">
        <v>17.899999999999999</v>
      </c>
      <c r="C66" s="21">
        <v>53.1</v>
      </c>
      <c r="D66" s="19">
        <f t="shared" si="0"/>
        <v>0</v>
      </c>
      <c r="E66" s="24" t="s">
        <v>47</v>
      </c>
      <c r="H66" s="39" t="s">
        <v>479</v>
      </c>
      <c r="I66" s="130">
        <v>18.639489999999999</v>
      </c>
      <c r="K66" s="39" t="s">
        <v>479</v>
      </c>
      <c r="L66" s="130">
        <f>I66</f>
        <v>18.639489999999999</v>
      </c>
    </row>
    <row r="67" spans="2:12" x14ac:dyDescent="0.3">
      <c r="B67" s="20">
        <v>13.9</v>
      </c>
      <c r="C67" s="21">
        <v>35.799999999999997</v>
      </c>
      <c r="D67" s="19">
        <f t="shared" si="0"/>
        <v>1</v>
      </c>
      <c r="E67" s="24" t="s">
        <v>34</v>
      </c>
      <c r="H67" s="39" t="s">
        <v>480</v>
      </c>
      <c r="I67" s="130">
        <v>17.597359999999998</v>
      </c>
      <c r="K67" s="39" t="s">
        <v>480</v>
      </c>
      <c r="L67" s="130">
        <v>1.6596550000000001</v>
      </c>
    </row>
    <row r="68" spans="2:12" x14ac:dyDescent="0.3">
      <c r="B68" s="20">
        <v>13.4</v>
      </c>
      <c r="C68" s="21">
        <v>20.100000000000001</v>
      </c>
      <c r="D68" s="19">
        <f t="shared" ref="D68:D131" si="2">IF(OR(E68="SUV",E68="Minivan",E68="Van",E68="PickupT",E68="Wagon"),1,0)</f>
        <v>1</v>
      </c>
      <c r="E68" s="24" t="s">
        <v>34</v>
      </c>
      <c r="H68" s="39" t="s">
        <v>481</v>
      </c>
      <c r="I68" s="130">
        <v>19.681609999999999</v>
      </c>
      <c r="K68" s="39" t="s">
        <v>481</v>
      </c>
      <c r="L68" s="130">
        <v>35.619320000000002</v>
      </c>
    </row>
    <row r="69" spans="2:12" x14ac:dyDescent="0.3">
      <c r="B69" s="20">
        <v>13.9</v>
      </c>
      <c r="C69" s="21">
        <v>58.3</v>
      </c>
      <c r="D69" s="19">
        <f t="shared" si="2"/>
        <v>1</v>
      </c>
      <c r="E69" s="24" t="s">
        <v>34</v>
      </c>
    </row>
    <row r="70" spans="2:12" x14ac:dyDescent="0.3">
      <c r="B70" s="20">
        <v>11.9</v>
      </c>
      <c r="C70" s="21">
        <v>33.700000000000003</v>
      </c>
      <c r="D70" s="19">
        <f t="shared" si="2"/>
        <v>1</v>
      </c>
      <c r="E70" s="24" t="s">
        <v>34</v>
      </c>
    </row>
    <row r="71" spans="2:12" x14ac:dyDescent="0.3">
      <c r="B71" s="20">
        <v>12.9</v>
      </c>
      <c r="C71" s="21">
        <v>20.6</v>
      </c>
      <c r="D71" s="19">
        <f t="shared" si="2"/>
        <v>1</v>
      </c>
      <c r="E71" s="24" t="s">
        <v>78</v>
      </c>
    </row>
    <row r="72" spans="2:12" x14ac:dyDescent="0.3">
      <c r="B72" s="20">
        <v>4</v>
      </c>
      <c r="C72" s="21">
        <v>144.19999999999999</v>
      </c>
      <c r="D72" s="19">
        <f t="shared" si="2"/>
        <v>0</v>
      </c>
      <c r="E72" s="24" t="s">
        <v>37</v>
      </c>
    </row>
    <row r="73" spans="2:12" x14ac:dyDescent="0.3">
      <c r="B73" s="20">
        <v>11.9</v>
      </c>
      <c r="C73" s="21">
        <v>38.4</v>
      </c>
      <c r="D73" s="19">
        <f t="shared" si="2"/>
        <v>0</v>
      </c>
      <c r="E73" s="24" t="s">
        <v>37</v>
      </c>
    </row>
    <row r="74" spans="2:12" x14ac:dyDescent="0.3">
      <c r="B74" s="20">
        <v>12.9</v>
      </c>
      <c r="C74" s="21">
        <v>44.3</v>
      </c>
      <c r="D74" s="19">
        <f t="shared" si="2"/>
        <v>0</v>
      </c>
      <c r="E74" s="24" t="s">
        <v>37</v>
      </c>
    </row>
    <row r="75" spans="2:12" x14ac:dyDescent="0.3">
      <c r="B75" s="20">
        <v>11.9</v>
      </c>
      <c r="C75" s="21">
        <v>45</v>
      </c>
      <c r="D75" s="19">
        <f t="shared" si="2"/>
        <v>0</v>
      </c>
      <c r="E75" s="24" t="s">
        <v>37</v>
      </c>
    </row>
    <row r="76" spans="2:12" x14ac:dyDescent="0.3">
      <c r="B76" s="20">
        <v>14.9</v>
      </c>
      <c r="C76" s="21">
        <v>47.1</v>
      </c>
      <c r="D76" s="19">
        <f t="shared" si="2"/>
        <v>0</v>
      </c>
      <c r="E76" s="24" t="s">
        <v>37</v>
      </c>
    </row>
    <row r="77" spans="2:12" x14ac:dyDescent="0.3">
      <c r="B77" s="20">
        <v>13.9</v>
      </c>
      <c r="C77" s="21">
        <v>28.7</v>
      </c>
      <c r="D77" s="19">
        <f t="shared" si="2"/>
        <v>0</v>
      </c>
      <c r="E77" s="24" t="s">
        <v>37</v>
      </c>
    </row>
    <row r="78" spans="2:12" x14ac:dyDescent="0.3">
      <c r="B78" s="20">
        <v>10.9</v>
      </c>
      <c r="C78" s="21">
        <v>48.7</v>
      </c>
      <c r="D78" s="19">
        <f t="shared" si="2"/>
        <v>0</v>
      </c>
      <c r="E78" s="24" t="s">
        <v>37</v>
      </c>
    </row>
    <row r="79" spans="2:12" x14ac:dyDescent="0.3">
      <c r="B79" s="20">
        <v>9.9</v>
      </c>
      <c r="C79" s="21">
        <v>37.6</v>
      </c>
      <c r="D79" s="19">
        <f t="shared" si="2"/>
        <v>0</v>
      </c>
      <c r="E79" s="24" t="s">
        <v>37</v>
      </c>
    </row>
    <row r="80" spans="2:12" x14ac:dyDescent="0.3">
      <c r="B80" s="20">
        <v>8.4</v>
      </c>
      <c r="C80" s="21">
        <v>55.7</v>
      </c>
      <c r="D80" s="19">
        <f t="shared" si="2"/>
        <v>0</v>
      </c>
      <c r="E80" s="24" t="s">
        <v>37</v>
      </c>
    </row>
    <row r="81" spans="2:5" x14ac:dyDescent="0.3">
      <c r="B81" s="20">
        <v>8.6999999999999993</v>
      </c>
      <c r="C81" s="21">
        <v>39.700000000000003</v>
      </c>
      <c r="D81" s="19">
        <f t="shared" si="2"/>
        <v>0</v>
      </c>
      <c r="E81" s="24" t="s">
        <v>37</v>
      </c>
    </row>
    <row r="82" spans="2:5" x14ac:dyDescent="0.3">
      <c r="B82" s="20">
        <v>11.9</v>
      </c>
      <c r="C82" s="21">
        <v>35.200000000000003</v>
      </c>
      <c r="D82" s="19">
        <f t="shared" si="2"/>
        <v>0</v>
      </c>
      <c r="E82" s="24" t="s">
        <v>37</v>
      </c>
    </row>
    <row r="83" spans="2:5" x14ac:dyDescent="0.3">
      <c r="B83" s="20">
        <v>13.9</v>
      </c>
      <c r="C83" s="21">
        <v>18.100000000000001</v>
      </c>
      <c r="D83" s="19">
        <f t="shared" si="2"/>
        <v>0</v>
      </c>
      <c r="E83" s="24" t="s">
        <v>37</v>
      </c>
    </row>
    <row r="84" spans="2:5" x14ac:dyDescent="0.3">
      <c r="B84" s="20">
        <v>11.8</v>
      </c>
      <c r="C84" s="21">
        <v>32.5</v>
      </c>
      <c r="D84" s="19">
        <f t="shared" si="2"/>
        <v>0</v>
      </c>
      <c r="E84" s="24" t="s">
        <v>37</v>
      </c>
    </row>
    <row r="85" spans="2:5" x14ac:dyDescent="0.3">
      <c r="B85" s="20">
        <v>4.5</v>
      </c>
      <c r="C85" s="21">
        <v>40</v>
      </c>
      <c r="D85" s="19">
        <f t="shared" si="2"/>
        <v>0</v>
      </c>
      <c r="E85" s="24" t="s">
        <v>47</v>
      </c>
    </row>
    <row r="86" spans="2:5" x14ac:dyDescent="0.3">
      <c r="B86" s="20">
        <v>13.5</v>
      </c>
      <c r="C86" s="21">
        <v>22</v>
      </c>
      <c r="D86" s="19">
        <f t="shared" si="2"/>
        <v>1</v>
      </c>
      <c r="E86" s="24" t="s">
        <v>34</v>
      </c>
    </row>
    <row r="87" spans="2:5" x14ac:dyDescent="0.3">
      <c r="B87" s="20">
        <v>16.899999999999999</v>
      </c>
      <c r="C87" s="21">
        <v>20</v>
      </c>
      <c r="D87" s="19">
        <f t="shared" si="2"/>
        <v>1</v>
      </c>
      <c r="E87" s="24" t="s">
        <v>34</v>
      </c>
    </row>
    <row r="88" spans="2:5" x14ac:dyDescent="0.3">
      <c r="B88" s="20">
        <v>31.9</v>
      </c>
      <c r="C88" s="21">
        <v>20.6</v>
      </c>
      <c r="D88" s="19">
        <f t="shared" si="2"/>
        <v>0</v>
      </c>
      <c r="E88" s="24" t="s">
        <v>47</v>
      </c>
    </row>
    <row r="89" spans="2:5" x14ac:dyDescent="0.3">
      <c r="B89" s="20">
        <v>10.8</v>
      </c>
      <c r="C89" s="21">
        <v>68.900000000000006</v>
      </c>
      <c r="D89" s="19">
        <f t="shared" si="2"/>
        <v>1</v>
      </c>
      <c r="E89" s="24" t="s">
        <v>34</v>
      </c>
    </row>
    <row r="90" spans="2:5" x14ac:dyDescent="0.3">
      <c r="B90" s="20">
        <v>15.6</v>
      </c>
      <c r="C90" s="21">
        <v>27</v>
      </c>
      <c r="D90" s="19">
        <f t="shared" si="2"/>
        <v>1</v>
      </c>
      <c r="E90" s="24" t="s">
        <v>34</v>
      </c>
    </row>
    <row r="91" spans="2:5" x14ac:dyDescent="0.3">
      <c r="B91" s="20">
        <v>13.9</v>
      </c>
      <c r="C91" s="21">
        <v>26.7</v>
      </c>
      <c r="D91" s="19">
        <f t="shared" si="2"/>
        <v>1</v>
      </c>
      <c r="E91" s="24" t="s">
        <v>34</v>
      </c>
    </row>
    <row r="92" spans="2:5" x14ac:dyDescent="0.3">
      <c r="B92" s="20">
        <v>16.5</v>
      </c>
      <c r="C92" s="21">
        <v>34.9</v>
      </c>
      <c r="D92" s="19">
        <f t="shared" si="2"/>
        <v>1</v>
      </c>
      <c r="E92" s="24" t="s">
        <v>34</v>
      </c>
    </row>
    <row r="93" spans="2:5" x14ac:dyDescent="0.3">
      <c r="B93" s="20">
        <v>17.899999999999999</v>
      </c>
      <c r="C93" s="21">
        <v>19.2</v>
      </c>
      <c r="D93" s="19">
        <f t="shared" si="2"/>
        <v>1</v>
      </c>
      <c r="E93" s="24" t="s">
        <v>34</v>
      </c>
    </row>
    <row r="94" spans="2:5" x14ac:dyDescent="0.3">
      <c r="B94" s="20">
        <v>18.899999999999999</v>
      </c>
      <c r="C94" s="21">
        <v>20.5</v>
      </c>
      <c r="D94" s="19">
        <f t="shared" si="2"/>
        <v>1</v>
      </c>
      <c r="E94" s="24" t="s">
        <v>34</v>
      </c>
    </row>
    <row r="95" spans="2:5" x14ac:dyDescent="0.3">
      <c r="B95" s="20">
        <v>13.4</v>
      </c>
      <c r="C95" s="21">
        <v>58</v>
      </c>
      <c r="D95" s="19">
        <f t="shared" si="2"/>
        <v>1</v>
      </c>
      <c r="E95" s="24" t="s">
        <v>34</v>
      </c>
    </row>
    <row r="96" spans="2:5" x14ac:dyDescent="0.3">
      <c r="B96" s="20">
        <v>14.8</v>
      </c>
      <c r="C96" s="21">
        <v>10.3</v>
      </c>
      <c r="D96" s="19">
        <f t="shared" si="2"/>
        <v>1</v>
      </c>
      <c r="E96" s="24" t="s">
        <v>58</v>
      </c>
    </row>
    <row r="97" spans="2:5" x14ac:dyDescent="0.3">
      <c r="B97" s="20">
        <v>14.8</v>
      </c>
      <c r="C97" s="21">
        <v>14.9</v>
      </c>
      <c r="D97" s="19">
        <f t="shared" si="2"/>
        <v>1</v>
      </c>
      <c r="E97" s="24" t="s">
        <v>58</v>
      </c>
    </row>
    <row r="98" spans="2:5" x14ac:dyDescent="0.3">
      <c r="B98" s="20">
        <v>14.8</v>
      </c>
      <c r="C98" s="21">
        <v>16.100000000000001</v>
      </c>
      <c r="D98" s="19">
        <f t="shared" si="2"/>
        <v>1</v>
      </c>
      <c r="E98" s="24" t="s">
        <v>58</v>
      </c>
    </row>
    <row r="99" spans="2:5" x14ac:dyDescent="0.3">
      <c r="B99" s="20">
        <v>14.4</v>
      </c>
      <c r="C99" s="21">
        <v>31</v>
      </c>
      <c r="D99" s="19">
        <f t="shared" si="2"/>
        <v>1</v>
      </c>
      <c r="E99" s="24" t="s">
        <v>58</v>
      </c>
    </row>
    <row r="100" spans="2:5" x14ac:dyDescent="0.3">
      <c r="B100" s="20">
        <v>18.899999999999999</v>
      </c>
      <c r="C100" s="21">
        <v>12.6</v>
      </c>
      <c r="D100" s="19">
        <f t="shared" si="2"/>
        <v>1</v>
      </c>
      <c r="E100" s="24" t="s">
        <v>58</v>
      </c>
    </row>
    <row r="101" spans="2:5" x14ac:dyDescent="0.3">
      <c r="B101" s="20">
        <v>11.9</v>
      </c>
      <c r="C101" s="21">
        <v>53.2</v>
      </c>
      <c r="D101" s="19">
        <f t="shared" si="2"/>
        <v>1</v>
      </c>
      <c r="E101" s="24" t="s">
        <v>58</v>
      </c>
    </row>
    <row r="102" spans="2:5" x14ac:dyDescent="0.3">
      <c r="B102" s="20">
        <v>4.9000000000000004</v>
      </c>
      <c r="C102" s="21">
        <v>95.3</v>
      </c>
      <c r="D102" s="19">
        <f t="shared" si="2"/>
        <v>1</v>
      </c>
      <c r="E102" s="24" t="s">
        <v>58</v>
      </c>
    </row>
    <row r="103" spans="2:5" x14ac:dyDescent="0.3">
      <c r="B103" s="20">
        <v>16.899999999999999</v>
      </c>
      <c r="C103" s="21">
        <v>34.6</v>
      </c>
      <c r="D103" s="19">
        <f t="shared" si="2"/>
        <v>0</v>
      </c>
      <c r="E103" s="24" t="s">
        <v>37</v>
      </c>
    </row>
    <row r="104" spans="2:5" x14ac:dyDescent="0.3">
      <c r="B104" s="20">
        <v>16.899999999999999</v>
      </c>
      <c r="C104" s="21">
        <v>22.4</v>
      </c>
      <c r="D104" s="19">
        <f t="shared" si="2"/>
        <v>0</v>
      </c>
      <c r="E104" s="24" t="s">
        <v>37</v>
      </c>
    </row>
    <row r="105" spans="2:5" x14ac:dyDescent="0.3">
      <c r="B105" s="20">
        <v>17.8</v>
      </c>
      <c r="C105" s="21">
        <v>47.6</v>
      </c>
      <c r="D105" s="19">
        <f t="shared" si="2"/>
        <v>0</v>
      </c>
      <c r="E105" s="24" t="s">
        <v>37</v>
      </c>
    </row>
    <row r="106" spans="2:5" x14ac:dyDescent="0.3">
      <c r="B106" s="20">
        <v>15.8</v>
      </c>
      <c r="C106" s="21">
        <v>54</v>
      </c>
      <c r="D106" s="19">
        <f t="shared" si="2"/>
        <v>0</v>
      </c>
      <c r="E106" s="24" t="s">
        <v>37</v>
      </c>
    </row>
    <row r="107" spans="2:5" x14ac:dyDescent="0.3">
      <c r="B107" s="20">
        <v>16.899999999999999</v>
      </c>
      <c r="C107" s="21">
        <v>31.5</v>
      </c>
      <c r="D107" s="19">
        <f t="shared" si="2"/>
        <v>0</v>
      </c>
      <c r="E107" s="24" t="s">
        <v>37</v>
      </c>
    </row>
    <row r="108" spans="2:5" x14ac:dyDescent="0.3">
      <c r="B108" s="20">
        <v>18.8</v>
      </c>
      <c r="C108" s="21">
        <v>39.799999999999997</v>
      </c>
      <c r="D108" s="19">
        <f t="shared" si="2"/>
        <v>1</v>
      </c>
      <c r="E108" s="24" t="s">
        <v>34</v>
      </c>
    </row>
    <row r="109" spans="2:5" x14ac:dyDescent="0.3">
      <c r="B109" s="20">
        <v>22.4</v>
      </c>
      <c r="C109" s="21">
        <v>6.9</v>
      </c>
      <c r="D109" s="19">
        <f t="shared" si="2"/>
        <v>0</v>
      </c>
      <c r="E109" s="24" t="s">
        <v>47</v>
      </c>
    </row>
    <row r="110" spans="2:5" x14ac:dyDescent="0.3">
      <c r="B110" s="20">
        <v>12.9</v>
      </c>
      <c r="C110" s="21">
        <v>53.5</v>
      </c>
      <c r="D110" s="19">
        <f t="shared" si="2"/>
        <v>1</v>
      </c>
      <c r="E110" s="24" t="s">
        <v>34</v>
      </c>
    </row>
    <row r="111" spans="2:5" x14ac:dyDescent="0.3">
      <c r="B111" s="20">
        <v>13</v>
      </c>
      <c r="C111" s="21">
        <v>43.8</v>
      </c>
      <c r="D111" s="19">
        <f t="shared" si="2"/>
        <v>1</v>
      </c>
      <c r="E111" s="24" t="s">
        <v>34</v>
      </c>
    </row>
    <row r="112" spans="2:5" x14ac:dyDescent="0.3">
      <c r="B112" s="20">
        <v>8.5</v>
      </c>
      <c r="C112" s="21">
        <v>42.6</v>
      </c>
      <c r="D112" s="19">
        <f t="shared" si="2"/>
        <v>0</v>
      </c>
      <c r="E112" s="24" t="s">
        <v>93</v>
      </c>
    </row>
    <row r="113" spans="2:5" x14ac:dyDescent="0.3">
      <c r="B113" s="20">
        <v>8.9</v>
      </c>
      <c r="C113" s="21">
        <v>43.2</v>
      </c>
      <c r="D113" s="19">
        <f t="shared" si="2"/>
        <v>0</v>
      </c>
      <c r="E113" s="24" t="s">
        <v>93</v>
      </c>
    </row>
    <row r="114" spans="2:5" x14ac:dyDescent="0.3">
      <c r="B114" s="20">
        <v>10.9</v>
      </c>
      <c r="C114" s="21">
        <v>38.200000000000003</v>
      </c>
      <c r="D114" s="19">
        <f t="shared" si="2"/>
        <v>0</v>
      </c>
      <c r="E114" s="24" t="s">
        <v>93</v>
      </c>
    </row>
    <row r="115" spans="2:5" x14ac:dyDescent="0.3">
      <c r="B115" s="20">
        <v>6.9</v>
      </c>
      <c r="C115" s="21">
        <v>39.200000000000003</v>
      </c>
      <c r="D115" s="19">
        <f t="shared" si="2"/>
        <v>0</v>
      </c>
      <c r="E115" s="24" t="s">
        <v>93</v>
      </c>
    </row>
    <row r="116" spans="2:5" x14ac:dyDescent="0.3">
      <c r="B116" s="20">
        <v>11.8</v>
      </c>
      <c r="C116" s="21">
        <v>24.6</v>
      </c>
      <c r="D116" s="19">
        <f t="shared" si="2"/>
        <v>0</v>
      </c>
      <c r="E116" s="24" t="s">
        <v>93</v>
      </c>
    </row>
    <row r="117" spans="2:5" x14ac:dyDescent="0.3">
      <c r="B117" s="20">
        <v>10.9</v>
      </c>
      <c r="C117" s="21">
        <v>27.1</v>
      </c>
      <c r="D117" s="19">
        <f t="shared" si="2"/>
        <v>0</v>
      </c>
      <c r="E117" s="24" t="s">
        <v>93</v>
      </c>
    </row>
    <row r="118" spans="2:5" x14ac:dyDescent="0.3">
      <c r="B118" s="20">
        <v>11.6</v>
      </c>
      <c r="C118" s="21">
        <v>56.4</v>
      </c>
      <c r="D118" s="19">
        <f t="shared" si="2"/>
        <v>0</v>
      </c>
      <c r="E118" s="24" t="s">
        <v>47</v>
      </c>
    </row>
    <row r="119" spans="2:5" x14ac:dyDescent="0.3">
      <c r="B119" s="20">
        <v>9.9</v>
      </c>
      <c r="C119" s="21">
        <v>17.2</v>
      </c>
      <c r="D119" s="19">
        <f t="shared" si="2"/>
        <v>0</v>
      </c>
      <c r="E119" s="24" t="s">
        <v>47</v>
      </c>
    </row>
    <row r="120" spans="2:5" x14ac:dyDescent="0.3">
      <c r="B120" s="20">
        <v>9.3000000000000007</v>
      </c>
      <c r="C120" s="21">
        <v>38.4</v>
      </c>
      <c r="D120" s="19">
        <f t="shared" si="2"/>
        <v>0</v>
      </c>
      <c r="E120" s="24" t="s">
        <v>47</v>
      </c>
    </row>
    <row r="121" spans="2:5" x14ac:dyDescent="0.3">
      <c r="B121" s="20">
        <v>10.8</v>
      </c>
      <c r="C121" s="21">
        <v>38.9</v>
      </c>
      <c r="D121" s="19">
        <f t="shared" si="2"/>
        <v>1</v>
      </c>
      <c r="E121" s="24" t="s">
        <v>58</v>
      </c>
    </row>
    <row r="122" spans="2:5" x14ac:dyDescent="0.3">
      <c r="B122" s="20">
        <v>13.6</v>
      </c>
      <c r="C122" s="21">
        <v>35.1</v>
      </c>
      <c r="D122" s="19">
        <f t="shared" si="2"/>
        <v>1</v>
      </c>
      <c r="E122" s="24" t="s">
        <v>58</v>
      </c>
    </row>
    <row r="123" spans="2:5" x14ac:dyDescent="0.3">
      <c r="B123" s="20">
        <v>13.9</v>
      </c>
      <c r="C123" s="21">
        <v>45.3</v>
      </c>
      <c r="D123" s="19">
        <f t="shared" si="2"/>
        <v>1</v>
      </c>
      <c r="E123" s="24" t="s">
        <v>58</v>
      </c>
    </row>
    <row r="124" spans="2:5" x14ac:dyDescent="0.3">
      <c r="B124" s="20">
        <v>5.8</v>
      </c>
      <c r="C124" s="21">
        <v>89</v>
      </c>
      <c r="D124" s="19">
        <f t="shared" si="2"/>
        <v>1</v>
      </c>
      <c r="E124" s="24" t="s">
        <v>58</v>
      </c>
    </row>
    <row r="125" spans="2:5" x14ac:dyDescent="0.3">
      <c r="B125" s="20">
        <v>14.9</v>
      </c>
      <c r="C125" s="21">
        <v>16.899999999999999</v>
      </c>
      <c r="D125" s="19">
        <f t="shared" si="2"/>
        <v>0</v>
      </c>
      <c r="E125" s="24" t="s">
        <v>37</v>
      </c>
    </row>
    <row r="126" spans="2:5" x14ac:dyDescent="0.3">
      <c r="B126" s="20">
        <v>13.9</v>
      </c>
      <c r="C126" s="21">
        <v>19.8</v>
      </c>
      <c r="D126" s="19">
        <f t="shared" si="2"/>
        <v>0</v>
      </c>
      <c r="E126" s="24" t="s">
        <v>37</v>
      </c>
    </row>
    <row r="127" spans="2:5" x14ac:dyDescent="0.3">
      <c r="B127" s="20">
        <v>14.5</v>
      </c>
      <c r="C127" s="21">
        <v>20.5</v>
      </c>
      <c r="D127" s="19">
        <f t="shared" si="2"/>
        <v>0</v>
      </c>
      <c r="E127" s="24" t="s">
        <v>37</v>
      </c>
    </row>
    <row r="128" spans="2:5" x14ac:dyDescent="0.3">
      <c r="B128" s="20">
        <v>14.9</v>
      </c>
      <c r="C128" s="21">
        <v>16.399999999999999</v>
      </c>
      <c r="D128" s="19">
        <f t="shared" si="2"/>
        <v>0</v>
      </c>
      <c r="E128" s="24" t="s">
        <v>37</v>
      </c>
    </row>
    <row r="129" spans="2:5" x14ac:dyDescent="0.3">
      <c r="B129" s="20">
        <v>15.9</v>
      </c>
      <c r="C129" s="21">
        <v>25.1</v>
      </c>
      <c r="D129" s="19">
        <f t="shared" si="2"/>
        <v>0</v>
      </c>
      <c r="E129" s="24" t="s">
        <v>37</v>
      </c>
    </row>
    <row r="130" spans="2:5" x14ac:dyDescent="0.3">
      <c r="B130" s="20">
        <v>13.8</v>
      </c>
      <c r="C130" s="21">
        <v>27.5</v>
      </c>
      <c r="D130" s="19">
        <f t="shared" si="2"/>
        <v>0</v>
      </c>
      <c r="E130" s="24" t="s">
        <v>37</v>
      </c>
    </row>
    <row r="131" spans="2:5" x14ac:dyDescent="0.3">
      <c r="B131" s="20">
        <v>15.8</v>
      </c>
      <c r="C131" s="21">
        <v>12.8</v>
      </c>
      <c r="D131" s="19">
        <f t="shared" si="2"/>
        <v>1</v>
      </c>
      <c r="E131" s="24" t="s">
        <v>34</v>
      </c>
    </row>
    <row r="132" spans="2:5" x14ac:dyDescent="0.3">
      <c r="B132" s="20">
        <v>12.4</v>
      </c>
      <c r="C132" s="21">
        <v>21</v>
      </c>
      <c r="D132" s="19">
        <f t="shared" ref="D132:D195" si="3">IF(OR(E132="SUV",E132="Minivan",E132="Van",E132="PickupT",E132="Wagon"),1,0)</f>
        <v>1</v>
      </c>
      <c r="E132" s="24" t="s">
        <v>34</v>
      </c>
    </row>
    <row r="133" spans="2:5" x14ac:dyDescent="0.3">
      <c r="B133" s="20">
        <v>14.9</v>
      </c>
      <c r="C133" s="21">
        <v>18.5</v>
      </c>
      <c r="D133" s="19">
        <f t="shared" si="3"/>
        <v>1</v>
      </c>
      <c r="E133" s="24" t="s">
        <v>34</v>
      </c>
    </row>
    <row r="134" spans="2:5" x14ac:dyDescent="0.3">
      <c r="B134" s="20">
        <v>11.9</v>
      </c>
      <c r="C134" s="21">
        <v>30.3</v>
      </c>
      <c r="D134" s="19">
        <f t="shared" si="3"/>
        <v>1</v>
      </c>
      <c r="E134" s="24" t="s">
        <v>58</v>
      </c>
    </row>
    <row r="135" spans="2:5" x14ac:dyDescent="0.3">
      <c r="B135" s="20">
        <v>17.899999999999999</v>
      </c>
      <c r="C135" s="21">
        <v>29.6</v>
      </c>
      <c r="D135" s="19">
        <f t="shared" si="3"/>
        <v>0</v>
      </c>
      <c r="E135" s="24" t="s">
        <v>37</v>
      </c>
    </row>
    <row r="136" spans="2:5" x14ac:dyDescent="0.3">
      <c r="B136" s="20">
        <v>19.899999999999999</v>
      </c>
      <c r="C136" s="21">
        <v>27.7</v>
      </c>
      <c r="D136" s="19">
        <f t="shared" si="3"/>
        <v>0</v>
      </c>
      <c r="E136" s="24" t="s">
        <v>37</v>
      </c>
    </row>
    <row r="137" spans="2:5" x14ac:dyDescent="0.3">
      <c r="B137" s="20">
        <v>19.899999999999999</v>
      </c>
      <c r="C137" s="21">
        <v>32.299999999999997</v>
      </c>
      <c r="D137" s="19">
        <f t="shared" si="3"/>
        <v>0</v>
      </c>
      <c r="E137" s="24" t="s">
        <v>37</v>
      </c>
    </row>
    <row r="138" spans="2:5" x14ac:dyDescent="0.3">
      <c r="B138" s="20">
        <v>16.899999999999999</v>
      </c>
      <c r="C138" s="21">
        <v>48.1</v>
      </c>
      <c r="D138" s="19">
        <f t="shared" si="3"/>
        <v>0</v>
      </c>
      <c r="E138" s="24" t="s">
        <v>37</v>
      </c>
    </row>
    <row r="139" spans="2:5" x14ac:dyDescent="0.3">
      <c r="B139" s="20">
        <v>21.9</v>
      </c>
      <c r="C139" s="21">
        <v>48.4</v>
      </c>
      <c r="D139" s="19">
        <f t="shared" si="3"/>
        <v>0</v>
      </c>
      <c r="E139" s="24" t="s">
        <v>37</v>
      </c>
    </row>
    <row r="140" spans="2:5" x14ac:dyDescent="0.3">
      <c r="B140" s="20">
        <v>17.899999999999999</v>
      </c>
      <c r="C140" s="21">
        <v>34.299999999999997</v>
      </c>
      <c r="D140" s="19">
        <f t="shared" si="3"/>
        <v>0</v>
      </c>
      <c r="E140" s="24" t="s">
        <v>37</v>
      </c>
    </row>
    <row r="141" spans="2:5" x14ac:dyDescent="0.3">
      <c r="B141" s="20">
        <v>13.9</v>
      </c>
      <c r="C141" s="21">
        <v>22.9</v>
      </c>
      <c r="D141" s="19">
        <f t="shared" si="3"/>
        <v>1</v>
      </c>
      <c r="E141" s="24" t="s">
        <v>70</v>
      </c>
    </row>
    <row r="142" spans="2:5" x14ac:dyDescent="0.3">
      <c r="B142" s="20">
        <v>18.899999999999999</v>
      </c>
      <c r="C142" s="21">
        <v>28.5</v>
      </c>
      <c r="D142" s="19">
        <f t="shared" si="3"/>
        <v>1</v>
      </c>
      <c r="E142" s="24" t="s">
        <v>70</v>
      </c>
    </row>
    <row r="143" spans="2:5" x14ac:dyDescent="0.3">
      <c r="B143" s="20">
        <v>12.9</v>
      </c>
      <c r="C143" s="21">
        <v>32.9</v>
      </c>
      <c r="D143" s="19">
        <f t="shared" si="3"/>
        <v>1</v>
      </c>
      <c r="E143" s="24" t="s">
        <v>70</v>
      </c>
    </row>
    <row r="144" spans="2:5" x14ac:dyDescent="0.3">
      <c r="B144" s="20">
        <v>7.9</v>
      </c>
      <c r="C144" s="21">
        <v>68.2</v>
      </c>
      <c r="D144" s="19">
        <f t="shared" si="3"/>
        <v>1</v>
      </c>
      <c r="E144" s="24" t="s">
        <v>58</v>
      </c>
    </row>
    <row r="145" spans="2:5" x14ac:dyDescent="0.3">
      <c r="B145" s="20">
        <v>11.9</v>
      </c>
      <c r="C145" s="21">
        <v>44</v>
      </c>
      <c r="D145" s="19">
        <f t="shared" si="3"/>
        <v>1</v>
      </c>
      <c r="E145" s="24" t="s">
        <v>58</v>
      </c>
    </row>
    <row r="146" spans="2:5" x14ac:dyDescent="0.3">
      <c r="B146" s="20">
        <v>9</v>
      </c>
      <c r="C146" s="21">
        <v>40.4</v>
      </c>
      <c r="D146" s="19">
        <f t="shared" si="3"/>
        <v>1</v>
      </c>
      <c r="E146" s="24" t="s">
        <v>58</v>
      </c>
    </row>
    <row r="147" spans="2:5" x14ac:dyDescent="0.3">
      <c r="B147" s="20">
        <v>14.9</v>
      </c>
      <c r="C147" s="21">
        <v>42.2</v>
      </c>
      <c r="D147" s="19">
        <f t="shared" si="3"/>
        <v>1</v>
      </c>
      <c r="E147" s="24" t="s">
        <v>58</v>
      </c>
    </row>
    <row r="148" spans="2:5" x14ac:dyDescent="0.3">
      <c r="B148" s="20">
        <v>12.9</v>
      </c>
      <c r="C148" s="21">
        <v>25.7</v>
      </c>
      <c r="D148" s="19">
        <f t="shared" si="3"/>
        <v>1</v>
      </c>
      <c r="E148" s="24" t="s">
        <v>58</v>
      </c>
    </row>
    <row r="149" spans="2:5" x14ac:dyDescent="0.3">
      <c r="B149" s="20">
        <v>15.4</v>
      </c>
      <c r="C149" s="21">
        <v>16.100000000000001</v>
      </c>
      <c r="D149" s="19">
        <f t="shared" si="3"/>
        <v>1</v>
      </c>
      <c r="E149" s="24" t="s">
        <v>104</v>
      </c>
    </row>
    <row r="150" spans="2:5" x14ac:dyDescent="0.3">
      <c r="B150" s="20">
        <v>14.9</v>
      </c>
      <c r="C150" s="21">
        <v>23.4</v>
      </c>
      <c r="D150" s="19">
        <f t="shared" si="3"/>
        <v>1</v>
      </c>
      <c r="E150" s="24" t="s">
        <v>104</v>
      </c>
    </row>
    <row r="151" spans="2:5" x14ac:dyDescent="0.3">
      <c r="B151" s="20">
        <v>14.9</v>
      </c>
      <c r="C151" s="21">
        <v>24</v>
      </c>
      <c r="D151" s="19">
        <f t="shared" si="3"/>
        <v>1</v>
      </c>
      <c r="E151" s="24" t="s">
        <v>104</v>
      </c>
    </row>
    <row r="152" spans="2:5" x14ac:dyDescent="0.3">
      <c r="B152" s="20">
        <v>17.899999999999999</v>
      </c>
      <c r="C152" s="21">
        <v>29.9</v>
      </c>
      <c r="D152" s="19">
        <f t="shared" si="3"/>
        <v>1</v>
      </c>
      <c r="E152" s="24" t="s">
        <v>104</v>
      </c>
    </row>
    <row r="153" spans="2:5" x14ac:dyDescent="0.3">
      <c r="B153" s="20">
        <v>11.5</v>
      </c>
      <c r="C153" s="21">
        <v>64.599999999999994</v>
      </c>
      <c r="D153" s="19">
        <f t="shared" si="3"/>
        <v>1</v>
      </c>
      <c r="E153" s="24" t="s">
        <v>104</v>
      </c>
    </row>
    <row r="154" spans="2:5" x14ac:dyDescent="0.3">
      <c r="B154" s="20">
        <v>3.4</v>
      </c>
      <c r="C154" s="21">
        <v>69</v>
      </c>
      <c r="D154" s="19">
        <f t="shared" si="3"/>
        <v>0</v>
      </c>
      <c r="E154" s="24" t="s">
        <v>37</v>
      </c>
    </row>
    <row r="155" spans="2:5" x14ac:dyDescent="0.3">
      <c r="B155" s="20">
        <v>19.899999999999999</v>
      </c>
      <c r="C155" s="21">
        <v>10.9</v>
      </c>
      <c r="D155" s="19">
        <f t="shared" si="3"/>
        <v>1</v>
      </c>
      <c r="E155" s="24" t="s">
        <v>34</v>
      </c>
    </row>
    <row r="156" spans="2:5" x14ac:dyDescent="0.3">
      <c r="B156" s="20">
        <v>14.9</v>
      </c>
      <c r="C156" s="21">
        <v>24</v>
      </c>
      <c r="D156" s="19">
        <f t="shared" si="3"/>
        <v>1</v>
      </c>
      <c r="E156" s="24" t="s">
        <v>34</v>
      </c>
    </row>
    <row r="157" spans="2:5" x14ac:dyDescent="0.3">
      <c r="B157" s="20">
        <v>14.8</v>
      </c>
      <c r="C157" s="21">
        <v>27.3</v>
      </c>
      <c r="D157" s="19">
        <f t="shared" si="3"/>
        <v>1</v>
      </c>
      <c r="E157" s="24" t="s">
        <v>34</v>
      </c>
    </row>
    <row r="158" spans="2:5" x14ac:dyDescent="0.3">
      <c r="B158" s="20">
        <v>14.9</v>
      </c>
      <c r="C158" s="21">
        <v>27.6</v>
      </c>
      <c r="D158" s="19">
        <f t="shared" si="3"/>
        <v>1</v>
      </c>
      <c r="E158" s="24" t="s">
        <v>34</v>
      </c>
    </row>
    <row r="159" spans="2:5" x14ac:dyDescent="0.3">
      <c r="B159" s="20">
        <v>20.9</v>
      </c>
      <c r="C159" s="21">
        <v>29.7</v>
      </c>
      <c r="D159" s="19">
        <f t="shared" si="3"/>
        <v>1</v>
      </c>
      <c r="E159" s="24" t="s">
        <v>70</v>
      </c>
    </row>
    <row r="160" spans="2:5" x14ac:dyDescent="0.3">
      <c r="B160" s="20">
        <v>8.9</v>
      </c>
      <c r="C160" s="21">
        <v>76.599999999999994</v>
      </c>
      <c r="D160" s="19">
        <f t="shared" si="3"/>
        <v>1</v>
      </c>
      <c r="E160" s="24" t="s">
        <v>78</v>
      </c>
    </row>
    <row r="161" spans="2:5" x14ac:dyDescent="0.3">
      <c r="B161" s="20">
        <v>17.899999999999999</v>
      </c>
      <c r="C161" s="21">
        <v>6.4</v>
      </c>
      <c r="D161" s="19">
        <f t="shared" si="3"/>
        <v>1</v>
      </c>
      <c r="E161" s="24" t="s">
        <v>78</v>
      </c>
    </row>
    <row r="162" spans="2:5" x14ac:dyDescent="0.3">
      <c r="B162" s="20">
        <v>16.899999999999999</v>
      </c>
      <c r="C162" s="21">
        <v>10.7</v>
      </c>
      <c r="D162" s="19">
        <f t="shared" si="3"/>
        <v>1</v>
      </c>
      <c r="E162" s="24" t="s">
        <v>78</v>
      </c>
    </row>
    <row r="163" spans="2:5" x14ac:dyDescent="0.3">
      <c r="B163" s="20">
        <v>9.9</v>
      </c>
      <c r="C163" s="21">
        <v>104.9</v>
      </c>
      <c r="D163" s="19">
        <f t="shared" si="3"/>
        <v>1</v>
      </c>
      <c r="E163" s="24" t="s">
        <v>78</v>
      </c>
    </row>
    <row r="164" spans="2:5" x14ac:dyDescent="0.3">
      <c r="B164" s="20">
        <v>10.9</v>
      </c>
      <c r="C164" s="21">
        <v>12.7</v>
      </c>
      <c r="D164" s="19">
        <f t="shared" si="3"/>
        <v>1</v>
      </c>
      <c r="E164" s="24" t="s">
        <v>78</v>
      </c>
    </row>
    <row r="165" spans="2:5" x14ac:dyDescent="0.3">
      <c r="B165" s="20">
        <v>10</v>
      </c>
      <c r="C165" s="21">
        <v>58</v>
      </c>
      <c r="D165" s="19">
        <f t="shared" si="3"/>
        <v>1</v>
      </c>
      <c r="E165" s="24" t="s">
        <v>34</v>
      </c>
    </row>
    <row r="166" spans="2:5" x14ac:dyDescent="0.3">
      <c r="B166" s="20">
        <v>16.899999999999999</v>
      </c>
      <c r="C166" s="21">
        <v>32.700000000000003</v>
      </c>
      <c r="D166" s="19">
        <f t="shared" si="3"/>
        <v>1</v>
      </c>
      <c r="E166" s="24" t="s">
        <v>34</v>
      </c>
    </row>
    <row r="167" spans="2:5" x14ac:dyDescent="0.3">
      <c r="B167" s="20">
        <v>12.9</v>
      </c>
      <c r="C167" s="21">
        <v>44.3</v>
      </c>
      <c r="D167" s="19">
        <f t="shared" si="3"/>
        <v>1</v>
      </c>
      <c r="E167" s="24" t="s">
        <v>34</v>
      </c>
    </row>
    <row r="168" spans="2:5" x14ac:dyDescent="0.3">
      <c r="B168" s="20">
        <v>12.9</v>
      </c>
      <c r="C168" s="21">
        <v>66.3</v>
      </c>
      <c r="D168" s="19">
        <f t="shared" si="3"/>
        <v>1</v>
      </c>
      <c r="E168" s="24" t="s">
        <v>34</v>
      </c>
    </row>
    <row r="169" spans="2:5" x14ac:dyDescent="0.3">
      <c r="B169" s="20">
        <v>15.9</v>
      </c>
      <c r="C169" s="21">
        <v>31.6</v>
      </c>
      <c r="D169" s="19">
        <f t="shared" si="3"/>
        <v>1</v>
      </c>
      <c r="E169" s="24" t="s">
        <v>34</v>
      </c>
    </row>
    <row r="170" spans="2:5" x14ac:dyDescent="0.3">
      <c r="B170" s="20">
        <v>15.9</v>
      </c>
      <c r="C170" s="21">
        <v>27.3</v>
      </c>
      <c r="D170" s="19">
        <f t="shared" si="3"/>
        <v>1</v>
      </c>
      <c r="E170" s="24" t="s">
        <v>34</v>
      </c>
    </row>
    <row r="171" spans="2:5" x14ac:dyDescent="0.3">
      <c r="B171" s="20">
        <v>14.9</v>
      </c>
      <c r="C171" s="21">
        <v>44.3</v>
      </c>
      <c r="D171" s="19">
        <f t="shared" si="3"/>
        <v>1</v>
      </c>
      <c r="E171" s="24" t="s">
        <v>34</v>
      </c>
    </row>
    <row r="172" spans="2:5" x14ac:dyDescent="0.3">
      <c r="B172" s="20">
        <v>5.9</v>
      </c>
      <c r="C172" s="21">
        <v>108</v>
      </c>
      <c r="D172" s="19">
        <f t="shared" si="3"/>
        <v>1</v>
      </c>
      <c r="E172" s="24" t="s">
        <v>34</v>
      </c>
    </row>
    <row r="173" spans="2:5" x14ac:dyDescent="0.3">
      <c r="B173" s="20">
        <v>10.9</v>
      </c>
      <c r="C173" s="21">
        <v>34.4</v>
      </c>
      <c r="D173" s="19">
        <f t="shared" si="3"/>
        <v>1</v>
      </c>
      <c r="E173" s="24" t="s">
        <v>34</v>
      </c>
    </row>
    <row r="174" spans="2:5" x14ac:dyDescent="0.3">
      <c r="B174" s="20">
        <v>18.899999999999999</v>
      </c>
      <c r="C174" s="21">
        <v>16.600000000000001</v>
      </c>
      <c r="D174" s="19">
        <f t="shared" si="3"/>
        <v>1</v>
      </c>
      <c r="E174" s="24" t="s">
        <v>34</v>
      </c>
    </row>
    <row r="175" spans="2:5" x14ac:dyDescent="0.3">
      <c r="B175" s="20">
        <v>6.8</v>
      </c>
      <c r="C175" s="21">
        <v>68</v>
      </c>
      <c r="D175" s="19">
        <f t="shared" si="3"/>
        <v>1</v>
      </c>
      <c r="E175" s="24" t="s">
        <v>34</v>
      </c>
    </row>
    <row r="176" spans="2:5" x14ac:dyDescent="0.3">
      <c r="B176" s="20">
        <v>13.9</v>
      </c>
      <c r="C176" s="21">
        <v>61.4</v>
      </c>
      <c r="D176" s="19">
        <f t="shared" si="3"/>
        <v>1</v>
      </c>
      <c r="E176" s="24" t="s">
        <v>70</v>
      </c>
    </row>
    <row r="177" spans="2:5" x14ac:dyDescent="0.3">
      <c r="B177" s="20">
        <v>22.9</v>
      </c>
      <c r="C177" s="21">
        <v>52.8</v>
      </c>
      <c r="D177" s="19">
        <f t="shared" si="3"/>
        <v>1</v>
      </c>
      <c r="E177" s="24" t="s">
        <v>70</v>
      </c>
    </row>
    <row r="178" spans="2:5" x14ac:dyDescent="0.3">
      <c r="B178" s="20">
        <v>15.9</v>
      </c>
      <c r="C178" s="21">
        <v>42.9</v>
      </c>
      <c r="D178" s="19">
        <f t="shared" si="3"/>
        <v>1</v>
      </c>
      <c r="E178" s="24" t="s">
        <v>70</v>
      </c>
    </row>
    <row r="179" spans="2:5" x14ac:dyDescent="0.3">
      <c r="B179" s="20">
        <v>10.8</v>
      </c>
      <c r="C179" s="21">
        <v>27</v>
      </c>
      <c r="D179" s="19">
        <f t="shared" si="3"/>
        <v>0</v>
      </c>
      <c r="E179" s="24" t="s">
        <v>37</v>
      </c>
    </row>
    <row r="180" spans="2:5" x14ac:dyDescent="0.3">
      <c r="B180" s="20">
        <v>10.9</v>
      </c>
      <c r="C180" s="21">
        <v>29.2</v>
      </c>
      <c r="D180" s="19">
        <f t="shared" si="3"/>
        <v>0</v>
      </c>
      <c r="E180" s="24" t="s">
        <v>37</v>
      </c>
    </row>
    <row r="181" spans="2:5" x14ac:dyDescent="0.3">
      <c r="B181" s="20">
        <v>10.9</v>
      </c>
      <c r="C181" s="21">
        <v>34</v>
      </c>
      <c r="D181" s="19">
        <f t="shared" si="3"/>
        <v>0</v>
      </c>
      <c r="E181" s="24" t="s">
        <v>37</v>
      </c>
    </row>
    <row r="182" spans="2:5" x14ac:dyDescent="0.3">
      <c r="B182" s="20">
        <v>18.899999999999999</v>
      </c>
      <c r="C182" s="21">
        <v>34.1</v>
      </c>
      <c r="D182" s="19">
        <f t="shared" si="3"/>
        <v>1</v>
      </c>
      <c r="E182" s="24" t="s">
        <v>34</v>
      </c>
    </row>
    <row r="183" spans="2:5" x14ac:dyDescent="0.3">
      <c r="B183" s="20">
        <v>13.9</v>
      </c>
      <c r="C183" s="21">
        <v>35.4</v>
      </c>
      <c r="D183" s="19">
        <f t="shared" si="3"/>
        <v>1</v>
      </c>
      <c r="E183" s="24" t="s">
        <v>34</v>
      </c>
    </row>
    <row r="184" spans="2:5" x14ac:dyDescent="0.3">
      <c r="B184" s="20">
        <v>11.9</v>
      </c>
      <c r="C184" s="21">
        <v>40.1</v>
      </c>
      <c r="D184" s="19">
        <f t="shared" si="3"/>
        <v>1</v>
      </c>
      <c r="E184" s="24" t="s">
        <v>34</v>
      </c>
    </row>
    <row r="185" spans="2:5" x14ac:dyDescent="0.3">
      <c r="B185" s="20">
        <v>28.9</v>
      </c>
      <c r="C185" s="21">
        <v>24.5</v>
      </c>
      <c r="D185" s="19">
        <f t="shared" si="3"/>
        <v>0</v>
      </c>
      <c r="E185" s="24" t="s">
        <v>47</v>
      </c>
    </row>
    <row r="186" spans="2:5" x14ac:dyDescent="0.3">
      <c r="B186" s="20">
        <v>14.8</v>
      </c>
      <c r="C186" s="21">
        <v>26.4</v>
      </c>
      <c r="D186" s="19">
        <f t="shared" si="3"/>
        <v>0</v>
      </c>
      <c r="E186" s="24" t="s">
        <v>47</v>
      </c>
    </row>
    <row r="187" spans="2:5" x14ac:dyDescent="0.3">
      <c r="B187" s="20">
        <v>12.9</v>
      </c>
      <c r="C187" s="21">
        <v>78.3</v>
      </c>
      <c r="D187" s="19">
        <f t="shared" si="3"/>
        <v>0</v>
      </c>
      <c r="E187" s="24" t="s">
        <v>47</v>
      </c>
    </row>
    <row r="188" spans="2:5" x14ac:dyDescent="0.3">
      <c r="B188" s="20">
        <v>15.9</v>
      </c>
      <c r="C188" s="21">
        <v>40</v>
      </c>
      <c r="D188" s="19">
        <f t="shared" si="3"/>
        <v>0</v>
      </c>
      <c r="E188" s="24" t="s">
        <v>47</v>
      </c>
    </row>
    <row r="189" spans="2:5" x14ac:dyDescent="0.3">
      <c r="B189" s="20">
        <v>12.9</v>
      </c>
      <c r="C189" s="21">
        <v>40</v>
      </c>
      <c r="D189" s="19">
        <f t="shared" si="3"/>
        <v>1</v>
      </c>
      <c r="E189" s="24" t="s">
        <v>70</v>
      </c>
    </row>
    <row r="190" spans="2:5" x14ac:dyDescent="0.3">
      <c r="B190" s="20">
        <v>13.9</v>
      </c>
      <c r="C190" s="21">
        <v>12.1</v>
      </c>
      <c r="D190" s="19">
        <f t="shared" si="3"/>
        <v>1</v>
      </c>
      <c r="E190" s="24" t="s">
        <v>70</v>
      </c>
    </row>
    <row r="191" spans="2:5" x14ac:dyDescent="0.3">
      <c r="B191" s="20">
        <v>9.9</v>
      </c>
      <c r="C191" s="21">
        <v>43.6</v>
      </c>
      <c r="D191" s="19">
        <f t="shared" si="3"/>
        <v>0</v>
      </c>
      <c r="E191" s="24" t="s">
        <v>37</v>
      </c>
    </row>
    <row r="192" spans="2:5" x14ac:dyDescent="0.3">
      <c r="B192" s="20">
        <v>6.8</v>
      </c>
      <c r="C192" s="21">
        <v>32.700000000000003</v>
      </c>
      <c r="D192" s="19">
        <f t="shared" si="3"/>
        <v>0</v>
      </c>
      <c r="E192" s="24" t="s">
        <v>37</v>
      </c>
    </row>
    <row r="193" spans="2:5" x14ac:dyDescent="0.3">
      <c r="B193" s="20">
        <v>10.4</v>
      </c>
      <c r="C193" s="21">
        <v>55.1</v>
      </c>
      <c r="D193" s="19">
        <f t="shared" si="3"/>
        <v>0</v>
      </c>
      <c r="E193" s="24" t="s">
        <v>37</v>
      </c>
    </row>
    <row r="194" spans="2:5" x14ac:dyDescent="0.3">
      <c r="B194" s="20">
        <v>8.9</v>
      </c>
      <c r="C194" s="21">
        <v>66.2</v>
      </c>
      <c r="D194" s="19">
        <f t="shared" si="3"/>
        <v>0</v>
      </c>
      <c r="E194" s="24" t="s">
        <v>37</v>
      </c>
    </row>
    <row r="195" spans="2:5" x14ac:dyDescent="0.3">
      <c r="B195" s="20">
        <v>9.8000000000000007</v>
      </c>
      <c r="C195" s="21">
        <v>37.200000000000003</v>
      </c>
      <c r="D195" s="19">
        <f t="shared" si="3"/>
        <v>0</v>
      </c>
      <c r="E195" s="24" t="s">
        <v>37</v>
      </c>
    </row>
    <row r="196" spans="2:5" x14ac:dyDescent="0.3">
      <c r="B196" s="20">
        <v>7.9</v>
      </c>
      <c r="C196" s="21">
        <v>64</v>
      </c>
      <c r="D196" s="19">
        <f t="shared" ref="D196:D259" si="4">IF(OR(E196="SUV",E196="Minivan",E196="Van",E196="PickupT",E196="Wagon"),1,0)</f>
        <v>0</v>
      </c>
      <c r="E196" s="24" t="s">
        <v>37</v>
      </c>
    </row>
    <row r="197" spans="2:5" x14ac:dyDescent="0.3">
      <c r="B197" s="20">
        <v>9.6</v>
      </c>
      <c r="C197" s="21">
        <v>57.2</v>
      </c>
      <c r="D197" s="19">
        <f t="shared" si="4"/>
        <v>0</v>
      </c>
      <c r="E197" s="24" t="s">
        <v>37</v>
      </c>
    </row>
    <row r="198" spans="2:5" x14ac:dyDescent="0.3">
      <c r="B198" s="20">
        <v>6.9</v>
      </c>
      <c r="C198" s="21">
        <v>63.2</v>
      </c>
      <c r="D198" s="19">
        <f t="shared" si="4"/>
        <v>0</v>
      </c>
      <c r="E198" s="24" t="s">
        <v>37</v>
      </c>
    </row>
    <row r="199" spans="2:5" x14ac:dyDescent="0.3">
      <c r="B199" s="20">
        <v>4.9000000000000004</v>
      </c>
      <c r="C199" s="21">
        <v>64</v>
      </c>
      <c r="D199" s="19">
        <f t="shared" si="4"/>
        <v>1</v>
      </c>
      <c r="E199" s="24" t="s">
        <v>58</v>
      </c>
    </row>
    <row r="200" spans="2:5" x14ac:dyDescent="0.3">
      <c r="B200" s="20">
        <v>6</v>
      </c>
      <c r="C200" s="21">
        <v>77.7</v>
      </c>
      <c r="D200" s="19">
        <f t="shared" si="4"/>
        <v>1</v>
      </c>
      <c r="E200" s="24" t="s">
        <v>58</v>
      </c>
    </row>
    <row r="201" spans="2:5" x14ac:dyDescent="0.3">
      <c r="B201" s="20">
        <v>33.9</v>
      </c>
      <c r="C201" s="21">
        <v>7.5</v>
      </c>
      <c r="D201" s="19">
        <f t="shared" si="4"/>
        <v>1</v>
      </c>
      <c r="E201" s="24" t="s">
        <v>34</v>
      </c>
    </row>
    <row r="202" spans="2:5" x14ac:dyDescent="0.3">
      <c r="B202" s="20">
        <v>29.9</v>
      </c>
      <c r="C202" s="21">
        <v>16.399999999999999</v>
      </c>
      <c r="D202" s="19">
        <f t="shared" si="4"/>
        <v>1</v>
      </c>
      <c r="E202" s="24" t="s">
        <v>34</v>
      </c>
    </row>
    <row r="203" spans="2:5" x14ac:dyDescent="0.3">
      <c r="B203" s="20">
        <v>14.3</v>
      </c>
      <c r="C203" s="21">
        <v>38.200000000000003</v>
      </c>
      <c r="D203" s="19">
        <f t="shared" si="4"/>
        <v>1</v>
      </c>
      <c r="E203" s="24" t="s">
        <v>34</v>
      </c>
    </row>
    <row r="204" spans="2:5" x14ac:dyDescent="0.3">
      <c r="B204" s="20">
        <v>12.6</v>
      </c>
      <c r="C204" s="21">
        <v>40.200000000000003</v>
      </c>
      <c r="D204" s="19">
        <f t="shared" si="4"/>
        <v>1</v>
      </c>
      <c r="E204" s="24" t="s">
        <v>34</v>
      </c>
    </row>
    <row r="205" spans="2:5" x14ac:dyDescent="0.3">
      <c r="B205" s="20">
        <v>13.8</v>
      </c>
      <c r="C205" s="21">
        <v>58.7</v>
      </c>
      <c r="D205" s="19">
        <f t="shared" si="4"/>
        <v>1</v>
      </c>
      <c r="E205" s="24" t="s">
        <v>34</v>
      </c>
    </row>
    <row r="206" spans="2:5" x14ac:dyDescent="0.3">
      <c r="B206" s="20">
        <v>16.899999999999999</v>
      </c>
      <c r="C206" s="21">
        <v>56.7</v>
      </c>
      <c r="D206" s="19">
        <f t="shared" si="4"/>
        <v>1</v>
      </c>
      <c r="E206" s="24" t="s">
        <v>34</v>
      </c>
    </row>
    <row r="207" spans="2:5" x14ac:dyDescent="0.3">
      <c r="B207" s="20">
        <v>16</v>
      </c>
      <c r="C207" s="21">
        <v>60.4</v>
      </c>
      <c r="D207" s="19">
        <f t="shared" si="4"/>
        <v>1</v>
      </c>
      <c r="E207" s="24" t="s">
        <v>34</v>
      </c>
    </row>
    <row r="208" spans="2:5" x14ac:dyDescent="0.3">
      <c r="B208" s="20">
        <v>18.899999999999999</v>
      </c>
      <c r="C208" s="21">
        <v>21.3</v>
      </c>
      <c r="D208" s="19">
        <f t="shared" si="4"/>
        <v>1</v>
      </c>
      <c r="E208" s="24" t="s">
        <v>34</v>
      </c>
    </row>
    <row r="209" spans="2:5" x14ac:dyDescent="0.3">
      <c r="B209" s="20">
        <v>20.399999999999999</v>
      </c>
      <c r="C209" s="21">
        <v>26.7</v>
      </c>
      <c r="D209" s="19">
        <f t="shared" si="4"/>
        <v>1</v>
      </c>
      <c r="E209" s="24" t="s">
        <v>34</v>
      </c>
    </row>
    <row r="210" spans="2:5" x14ac:dyDescent="0.3">
      <c r="B210" s="20">
        <v>25.9</v>
      </c>
      <c r="C210" s="21">
        <v>4.3</v>
      </c>
      <c r="D210" s="19">
        <f t="shared" si="4"/>
        <v>1</v>
      </c>
      <c r="E210" s="24" t="s">
        <v>70</v>
      </c>
    </row>
    <row r="211" spans="2:5" x14ac:dyDescent="0.3">
      <c r="B211" s="20">
        <v>21.9</v>
      </c>
      <c r="C211" s="21">
        <v>40.4</v>
      </c>
      <c r="D211" s="19">
        <f t="shared" si="4"/>
        <v>1</v>
      </c>
      <c r="E211" s="24" t="s">
        <v>70</v>
      </c>
    </row>
    <row r="212" spans="2:5" x14ac:dyDescent="0.3">
      <c r="B212" s="20">
        <v>40.9</v>
      </c>
      <c r="C212" s="21">
        <v>10.4</v>
      </c>
      <c r="D212" s="19">
        <f t="shared" si="4"/>
        <v>1</v>
      </c>
      <c r="E212" s="24" t="s">
        <v>34</v>
      </c>
    </row>
    <row r="213" spans="2:5" x14ac:dyDescent="0.3">
      <c r="B213" s="20">
        <v>33.9</v>
      </c>
      <c r="C213" s="21">
        <v>7.9</v>
      </c>
      <c r="D213" s="19">
        <f t="shared" si="4"/>
        <v>1</v>
      </c>
      <c r="E213" s="24" t="s">
        <v>34</v>
      </c>
    </row>
    <row r="214" spans="2:5" x14ac:dyDescent="0.3">
      <c r="B214" s="20">
        <v>21.9</v>
      </c>
      <c r="C214" s="21">
        <v>51.1</v>
      </c>
      <c r="D214" s="19">
        <f t="shared" si="4"/>
        <v>1</v>
      </c>
      <c r="E214" s="24" t="s">
        <v>34</v>
      </c>
    </row>
    <row r="215" spans="2:5" x14ac:dyDescent="0.3">
      <c r="B215" s="20">
        <v>11.9</v>
      </c>
      <c r="C215" s="21">
        <v>43.7</v>
      </c>
      <c r="D215" s="19">
        <f t="shared" si="4"/>
        <v>0</v>
      </c>
      <c r="E215" s="24" t="s">
        <v>37</v>
      </c>
    </row>
    <row r="216" spans="2:5" x14ac:dyDescent="0.3">
      <c r="B216" s="20">
        <v>6.9</v>
      </c>
      <c r="C216" s="21">
        <v>99.3</v>
      </c>
      <c r="D216" s="19">
        <f t="shared" si="4"/>
        <v>0</v>
      </c>
      <c r="E216" s="24" t="s">
        <v>37</v>
      </c>
    </row>
    <row r="217" spans="2:5" x14ac:dyDescent="0.3">
      <c r="B217" s="20">
        <v>7.8</v>
      </c>
      <c r="C217" s="21">
        <v>106.6</v>
      </c>
      <c r="D217" s="19">
        <f t="shared" si="4"/>
        <v>0</v>
      </c>
      <c r="E217" s="24" t="s">
        <v>37</v>
      </c>
    </row>
    <row r="218" spans="2:5" x14ac:dyDescent="0.3">
      <c r="B218" s="20">
        <v>9.9</v>
      </c>
      <c r="C218" s="21">
        <v>62.3</v>
      </c>
      <c r="D218" s="19">
        <f t="shared" si="4"/>
        <v>0</v>
      </c>
      <c r="E218" s="24" t="s">
        <v>37</v>
      </c>
    </row>
    <row r="219" spans="2:5" x14ac:dyDescent="0.3">
      <c r="B219" s="20">
        <v>11</v>
      </c>
      <c r="C219" s="21">
        <v>73</v>
      </c>
      <c r="D219" s="19">
        <f t="shared" si="4"/>
        <v>0</v>
      </c>
      <c r="E219" s="24" t="s">
        <v>37</v>
      </c>
    </row>
    <row r="220" spans="2:5" x14ac:dyDescent="0.3">
      <c r="B220" s="20">
        <v>14.9</v>
      </c>
      <c r="C220" s="21">
        <v>68.5</v>
      </c>
      <c r="D220" s="19">
        <f t="shared" si="4"/>
        <v>0</v>
      </c>
      <c r="E220" s="24" t="s">
        <v>37</v>
      </c>
    </row>
    <row r="221" spans="2:5" x14ac:dyDescent="0.3">
      <c r="B221" s="20">
        <v>14.9</v>
      </c>
      <c r="C221" s="21">
        <v>21.2</v>
      </c>
      <c r="D221" s="19">
        <f t="shared" si="4"/>
        <v>0</v>
      </c>
      <c r="E221" s="24" t="s">
        <v>37</v>
      </c>
    </row>
    <row r="222" spans="2:5" x14ac:dyDescent="0.3">
      <c r="B222" s="20">
        <v>16.899999999999999</v>
      </c>
      <c r="C222" s="21">
        <v>32.9</v>
      </c>
      <c r="D222" s="19">
        <f t="shared" si="4"/>
        <v>0</v>
      </c>
      <c r="E222" s="24" t="s">
        <v>37</v>
      </c>
    </row>
    <row r="223" spans="2:5" x14ac:dyDescent="0.3">
      <c r="B223" s="20">
        <v>14.9</v>
      </c>
      <c r="C223" s="21">
        <v>23.9</v>
      </c>
      <c r="D223" s="19">
        <f t="shared" si="4"/>
        <v>0</v>
      </c>
      <c r="E223" s="24" t="s">
        <v>37</v>
      </c>
    </row>
    <row r="224" spans="2:5" x14ac:dyDescent="0.3">
      <c r="B224" s="20">
        <v>17.899999999999999</v>
      </c>
      <c r="C224" s="21">
        <v>32.700000000000003</v>
      </c>
      <c r="D224" s="19">
        <f t="shared" si="4"/>
        <v>0</v>
      </c>
      <c r="E224" s="24" t="s">
        <v>37</v>
      </c>
    </row>
    <row r="225" spans="2:5" x14ac:dyDescent="0.3">
      <c r="B225" s="20">
        <v>18.899999999999999</v>
      </c>
      <c r="C225" s="21">
        <v>35.1</v>
      </c>
      <c r="D225" s="19">
        <f t="shared" si="4"/>
        <v>0</v>
      </c>
      <c r="E225" s="24" t="s">
        <v>37</v>
      </c>
    </row>
    <row r="226" spans="2:5" x14ac:dyDescent="0.3">
      <c r="B226" s="20">
        <v>17.899999999999999</v>
      </c>
      <c r="C226" s="21">
        <v>35.4</v>
      </c>
      <c r="D226" s="19">
        <f t="shared" si="4"/>
        <v>0</v>
      </c>
      <c r="E226" s="24" t="s">
        <v>37</v>
      </c>
    </row>
    <row r="227" spans="2:5" x14ac:dyDescent="0.3">
      <c r="B227" s="20">
        <v>17.899999999999999</v>
      </c>
      <c r="C227" s="21">
        <v>46.6</v>
      </c>
      <c r="D227" s="19">
        <f t="shared" si="4"/>
        <v>0</v>
      </c>
      <c r="E227" s="24" t="s">
        <v>37</v>
      </c>
    </row>
    <row r="228" spans="2:5" x14ac:dyDescent="0.3">
      <c r="B228" s="20">
        <v>26.9</v>
      </c>
      <c r="C228" s="21">
        <v>4.3</v>
      </c>
      <c r="D228" s="19">
        <f t="shared" si="4"/>
        <v>0</v>
      </c>
      <c r="E228" s="24" t="s">
        <v>37</v>
      </c>
    </row>
    <row r="229" spans="2:5" x14ac:dyDescent="0.3">
      <c r="B229" s="20">
        <v>22.9</v>
      </c>
      <c r="C229" s="21">
        <v>19.2</v>
      </c>
      <c r="D229" s="19">
        <f t="shared" si="4"/>
        <v>0</v>
      </c>
      <c r="E229" s="24" t="s">
        <v>37</v>
      </c>
    </row>
    <row r="230" spans="2:5" x14ac:dyDescent="0.3">
      <c r="B230" s="20">
        <v>7.9</v>
      </c>
      <c r="C230" s="21">
        <v>88.6</v>
      </c>
      <c r="D230" s="19">
        <f t="shared" si="4"/>
        <v>0</v>
      </c>
      <c r="E230" s="24" t="s">
        <v>37</v>
      </c>
    </row>
    <row r="231" spans="2:5" x14ac:dyDescent="0.3">
      <c r="B231" s="20">
        <v>15.9</v>
      </c>
      <c r="C231" s="21">
        <v>37.200000000000003</v>
      </c>
      <c r="D231" s="19">
        <f t="shared" si="4"/>
        <v>0</v>
      </c>
      <c r="E231" s="24" t="s">
        <v>37</v>
      </c>
    </row>
    <row r="232" spans="2:5" x14ac:dyDescent="0.3">
      <c r="B232" s="20">
        <v>16.899999999999999</v>
      </c>
      <c r="C232" s="21">
        <v>18.600000000000001</v>
      </c>
      <c r="D232" s="19">
        <f t="shared" si="4"/>
        <v>0</v>
      </c>
      <c r="E232" s="24" t="s">
        <v>37</v>
      </c>
    </row>
    <row r="233" spans="2:5" x14ac:dyDescent="0.3">
      <c r="B233" s="20">
        <v>16.399999999999999</v>
      </c>
      <c r="C233" s="21">
        <v>52.7</v>
      </c>
      <c r="D233" s="19">
        <f t="shared" si="4"/>
        <v>0</v>
      </c>
      <c r="E233" s="24" t="s">
        <v>37</v>
      </c>
    </row>
    <row r="234" spans="2:5" x14ac:dyDescent="0.3">
      <c r="B234" s="20">
        <v>16.899999999999999</v>
      </c>
      <c r="C234" s="21">
        <v>24</v>
      </c>
      <c r="D234" s="19">
        <f t="shared" si="4"/>
        <v>0</v>
      </c>
      <c r="E234" s="24" t="s">
        <v>37</v>
      </c>
    </row>
    <row r="235" spans="2:5" x14ac:dyDescent="0.3">
      <c r="B235" s="20">
        <v>17.899999999999999</v>
      </c>
      <c r="C235" s="21">
        <v>31</v>
      </c>
      <c r="D235" s="19">
        <f t="shared" si="4"/>
        <v>0</v>
      </c>
      <c r="E235" s="24" t="s">
        <v>37</v>
      </c>
    </row>
    <row r="236" spans="2:5" x14ac:dyDescent="0.3">
      <c r="B236" s="20">
        <v>14.9</v>
      </c>
      <c r="C236" s="21">
        <v>25.4</v>
      </c>
      <c r="D236" s="19">
        <f t="shared" si="4"/>
        <v>0</v>
      </c>
      <c r="E236" s="24" t="s">
        <v>37</v>
      </c>
    </row>
    <row r="237" spans="2:5" x14ac:dyDescent="0.3">
      <c r="B237" s="20">
        <v>16.899999999999999</v>
      </c>
      <c r="C237" s="21">
        <v>32.1</v>
      </c>
      <c r="D237" s="19">
        <f t="shared" si="4"/>
        <v>0</v>
      </c>
      <c r="E237" s="24" t="s">
        <v>37</v>
      </c>
    </row>
    <row r="238" spans="2:5" x14ac:dyDescent="0.3">
      <c r="B238" s="20">
        <v>15.9</v>
      </c>
      <c r="C238" s="21">
        <v>32.6</v>
      </c>
      <c r="D238" s="19">
        <f t="shared" si="4"/>
        <v>0</v>
      </c>
      <c r="E238" s="24" t="s">
        <v>37</v>
      </c>
    </row>
    <row r="239" spans="2:5" x14ac:dyDescent="0.3">
      <c r="B239" s="20">
        <v>17.899999999999999</v>
      </c>
      <c r="C239" s="21">
        <v>15</v>
      </c>
      <c r="D239" s="19">
        <f t="shared" si="4"/>
        <v>0</v>
      </c>
      <c r="E239" s="24" t="s">
        <v>37</v>
      </c>
    </row>
    <row r="240" spans="2:5" x14ac:dyDescent="0.3">
      <c r="B240" s="20">
        <v>18.899999999999999</v>
      </c>
      <c r="C240" s="21">
        <v>36.4</v>
      </c>
      <c r="D240" s="19">
        <f t="shared" si="4"/>
        <v>0</v>
      </c>
      <c r="E240" s="24" t="s">
        <v>37</v>
      </c>
    </row>
    <row r="241" spans="2:5" x14ac:dyDescent="0.3">
      <c r="B241" s="20">
        <v>9.8000000000000007</v>
      </c>
      <c r="C241" s="21">
        <v>66</v>
      </c>
      <c r="D241" s="19">
        <f t="shared" si="4"/>
        <v>0</v>
      </c>
      <c r="E241" s="24" t="s">
        <v>47</v>
      </c>
    </row>
    <row r="242" spans="2:5" x14ac:dyDescent="0.3">
      <c r="B242" s="20">
        <v>7.1</v>
      </c>
      <c r="C242" s="21">
        <v>80</v>
      </c>
      <c r="D242" s="19">
        <f t="shared" si="4"/>
        <v>0</v>
      </c>
      <c r="E242" s="24" t="s">
        <v>37</v>
      </c>
    </row>
    <row r="243" spans="2:5" x14ac:dyDescent="0.3">
      <c r="B243" s="20">
        <v>13.9</v>
      </c>
      <c r="C243" s="21">
        <v>20.3</v>
      </c>
      <c r="D243" s="19">
        <f t="shared" si="4"/>
        <v>0</v>
      </c>
      <c r="E243" s="24" t="s">
        <v>37</v>
      </c>
    </row>
    <row r="244" spans="2:5" x14ac:dyDescent="0.3">
      <c r="B244" s="20">
        <v>11.3</v>
      </c>
      <c r="C244" s="21">
        <v>38</v>
      </c>
      <c r="D244" s="19">
        <f t="shared" si="4"/>
        <v>0</v>
      </c>
      <c r="E244" s="24" t="s">
        <v>37</v>
      </c>
    </row>
    <row r="245" spans="2:5" x14ac:dyDescent="0.3">
      <c r="B245" s="20">
        <v>13.9</v>
      </c>
      <c r="C245" s="21">
        <v>48.8</v>
      </c>
      <c r="D245" s="19">
        <f t="shared" si="4"/>
        <v>0</v>
      </c>
      <c r="E245" s="24" t="s">
        <v>37</v>
      </c>
    </row>
    <row r="246" spans="2:5" x14ac:dyDescent="0.3">
      <c r="B246" s="20">
        <v>13.9</v>
      </c>
      <c r="C246" s="21">
        <v>47.1</v>
      </c>
      <c r="D246" s="19">
        <f t="shared" si="4"/>
        <v>0</v>
      </c>
      <c r="E246" s="24" t="s">
        <v>37</v>
      </c>
    </row>
    <row r="247" spans="2:5" x14ac:dyDescent="0.3">
      <c r="B247" s="20">
        <v>16.7</v>
      </c>
      <c r="C247" s="21">
        <v>21.9</v>
      </c>
      <c r="D247" s="19">
        <f t="shared" si="4"/>
        <v>0</v>
      </c>
      <c r="E247" s="24" t="s">
        <v>37</v>
      </c>
    </row>
    <row r="248" spans="2:5" x14ac:dyDescent="0.3">
      <c r="B248" s="20">
        <v>16.899999999999999</v>
      </c>
      <c r="C248" s="21">
        <v>25.1</v>
      </c>
      <c r="D248" s="19">
        <f t="shared" si="4"/>
        <v>0</v>
      </c>
      <c r="E248" s="24" t="s">
        <v>37</v>
      </c>
    </row>
    <row r="249" spans="2:5" x14ac:dyDescent="0.3">
      <c r="B249" s="20">
        <v>15.9</v>
      </c>
      <c r="C249" s="21">
        <v>33.6</v>
      </c>
      <c r="D249" s="19">
        <f t="shared" si="4"/>
        <v>0</v>
      </c>
      <c r="E249" s="24" t="s">
        <v>37</v>
      </c>
    </row>
    <row r="250" spans="2:5" x14ac:dyDescent="0.3">
      <c r="B250" s="20">
        <v>17.899999999999999</v>
      </c>
      <c r="C250" s="21">
        <v>35.1</v>
      </c>
      <c r="D250" s="19">
        <f t="shared" si="4"/>
        <v>0</v>
      </c>
      <c r="E250" s="24" t="s">
        <v>37</v>
      </c>
    </row>
    <row r="251" spans="2:5" x14ac:dyDescent="0.3">
      <c r="B251" s="20">
        <v>16.899999999999999</v>
      </c>
      <c r="C251" s="21">
        <v>18.8</v>
      </c>
      <c r="D251" s="19">
        <f t="shared" si="4"/>
        <v>0</v>
      </c>
      <c r="E251" s="24" t="s">
        <v>37</v>
      </c>
    </row>
    <row r="252" spans="2:5" x14ac:dyDescent="0.3">
      <c r="B252" s="20">
        <v>13.9</v>
      </c>
      <c r="C252" s="21">
        <v>30.6</v>
      </c>
      <c r="D252" s="19">
        <f t="shared" si="4"/>
        <v>0</v>
      </c>
      <c r="E252" s="24" t="s">
        <v>37</v>
      </c>
    </row>
    <row r="253" spans="2:5" x14ac:dyDescent="0.3">
      <c r="B253" s="20">
        <v>14.9</v>
      </c>
      <c r="C253" s="21">
        <v>38.799999999999997</v>
      </c>
      <c r="D253" s="19">
        <f t="shared" si="4"/>
        <v>0</v>
      </c>
      <c r="E253" s="24" t="s">
        <v>37</v>
      </c>
    </row>
    <row r="254" spans="2:5" x14ac:dyDescent="0.3">
      <c r="B254" s="20">
        <v>11.9</v>
      </c>
      <c r="C254" s="21">
        <v>61.5</v>
      </c>
      <c r="D254" s="19">
        <f t="shared" si="4"/>
        <v>0</v>
      </c>
      <c r="E254" s="24" t="s">
        <v>37</v>
      </c>
    </row>
    <row r="255" spans="2:5" x14ac:dyDescent="0.3">
      <c r="B255" s="20">
        <v>14.9</v>
      </c>
      <c r="C255" s="21">
        <v>52.8</v>
      </c>
      <c r="D255" s="19">
        <f t="shared" si="4"/>
        <v>0</v>
      </c>
      <c r="E255" s="24" t="s">
        <v>37</v>
      </c>
    </row>
    <row r="256" spans="2:5" x14ac:dyDescent="0.3">
      <c r="B256" s="20">
        <v>15.9</v>
      </c>
      <c r="C256" s="21">
        <v>5.7</v>
      </c>
      <c r="D256" s="19">
        <f t="shared" si="4"/>
        <v>0</v>
      </c>
      <c r="E256" s="24" t="s">
        <v>37</v>
      </c>
    </row>
    <row r="257" spans="2:5" x14ac:dyDescent="0.3">
      <c r="B257" s="20">
        <v>16.899999999999999</v>
      </c>
      <c r="C257" s="21">
        <v>29.5</v>
      </c>
      <c r="D257" s="19">
        <f t="shared" si="4"/>
        <v>0</v>
      </c>
      <c r="E257" s="24" t="s">
        <v>37</v>
      </c>
    </row>
    <row r="258" spans="2:5" x14ac:dyDescent="0.3">
      <c r="B258" s="20">
        <v>23.9</v>
      </c>
      <c r="C258" s="21">
        <v>9</v>
      </c>
      <c r="D258" s="19">
        <f t="shared" si="4"/>
        <v>0</v>
      </c>
      <c r="E258" s="24" t="s">
        <v>37</v>
      </c>
    </row>
    <row r="259" spans="2:5" x14ac:dyDescent="0.3">
      <c r="B259" s="20">
        <v>15.9</v>
      </c>
      <c r="C259" s="21">
        <v>38.1</v>
      </c>
      <c r="D259" s="19">
        <f t="shared" si="4"/>
        <v>0</v>
      </c>
      <c r="E259" s="24" t="s">
        <v>37</v>
      </c>
    </row>
    <row r="260" spans="2:5" x14ac:dyDescent="0.3">
      <c r="B260" s="20">
        <v>12.9</v>
      </c>
      <c r="C260" s="21">
        <v>28.5</v>
      </c>
      <c r="D260" s="19">
        <f t="shared" ref="D260:D323" si="5">IF(OR(E260="SUV",E260="Minivan",E260="Van",E260="PickupT",E260="Wagon"),1,0)</f>
        <v>0</v>
      </c>
      <c r="E260" s="24" t="s">
        <v>37</v>
      </c>
    </row>
    <row r="261" spans="2:5" x14ac:dyDescent="0.3">
      <c r="B261" s="20">
        <v>8.5</v>
      </c>
      <c r="C261" s="21">
        <v>63</v>
      </c>
      <c r="D261" s="19">
        <f t="shared" si="5"/>
        <v>0</v>
      </c>
      <c r="E261" s="24" t="s">
        <v>47</v>
      </c>
    </row>
    <row r="262" spans="2:5" x14ac:dyDescent="0.3">
      <c r="B262" s="20">
        <v>18.899999999999999</v>
      </c>
      <c r="C262" s="21">
        <v>19</v>
      </c>
      <c r="D262" s="19">
        <f t="shared" si="5"/>
        <v>0</v>
      </c>
      <c r="E262" s="24" t="s">
        <v>37</v>
      </c>
    </row>
    <row r="263" spans="2:5" x14ac:dyDescent="0.3">
      <c r="B263" s="20">
        <v>13.9</v>
      </c>
      <c r="C263" s="21">
        <v>51.5</v>
      </c>
      <c r="D263" s="19">
        <f t="shared" si="5"/>
        <v>1</v>
      </c>
      <c r="E263" s="24" t="s">
        <v>34</v>
      </c>
    </row>
    <row r="264" spans="2:5" x14ac:dyDescent="0.3">
      <c r="B264" s="20">
        <v>14.9</v>
      </c>
      <c r="C264" s="21">
        <v>56.9</v>
      </c>
      <c r="D264" s="19">
        <f t="shared" si="5"/>
        <v>1</v>
      </c>
      <c r="E264" s="24" t="s">
        <v>34</v>
      </c>
    </row>
    <row r="265" spans="2:5" x14ac:dyDescent="0.3">
      <c r="B265" s="20">
        <v>18.899999999999999</v>
      </c>
      <c r="C265" s="21">
        <v>13.6</v>
      </c>
      <c r="D265" s="19">
        <f t="shared" si="5"/>
        <v>1</v>
      </c>
      <c r="E265" s="24" t="s">
        <v>34</v>
      </c>
    </row>
    <row r="266" spans="2:5" x14ac:dyDescent="0.3">
      <c r="B266" s="20">
        <v>26.9</v>
      </c>
      <c r="C266" s="21">
        <v>21.7</v>
      </c>
      <c r="D266" s="19">
        <f t="shared" si="5"/>
        <v>1</v>
      </c>
      <c r="E266" s="24" t="s">
        <v>34</v>
      </c>
    </row>
    <row r="267" spans="2:5" x14ac:dyDescent="0.3">
      <c r="B267" s="20">
        <v>17.899999999999999</v>
      </c>
      <c r="C267" s="21">
        <v>11.8</v>
      </c>
      <c r="D267" s="19">
        <f t="shared" si="5"/>
        <v>1</v>
      </c>
      <c r="E267" s="24" t="s">
        <v>34</v>
      </c>
    </row>
    <row r="268" spans="2:5" x14ac:dyDescent="0.3">
      <c r="B268" s="20">
        <v>15.9</v>
      </c>
      <c r="C268" s="21">
        <v>30.8</v>
      </c>
      <c r="D268" s="19">
        <f t="shared" si="5"/>
        <v>1</v>
      </c>
      <c r="E268" s="24" t="s">
        <v>34</v>
      </c>
    </row>
    <row r="269" spans="2:5" x14ac:dyDescent="0.3">
      <c r="B269" s="20">
        <v>16</v>
      </c>
      <c r="C269" s="21">
        <v>22.9</v>
      </c>
      <c r="D269" s="19">
        <f t="shared" si="5"/>
        <v>0</v>
      </c>
      <c r="E269" s="24" t="s">
        <v>37</v>
      </c>
    </row>
    <row r="270" spans="2:5" x14ac:dyDescent="0.3">
      <c r="B270" s="20">
        <v>4.5</v>
      </c>
      <c r="C270" s="21">
        <v>96</v>
      </c>
      <c r="D270" s="19">
        <f t="shared" si="5"/>
        <v>1</v>
      </c>
      <c r="E270" s="24" t="s">
        <v>58</v>
      </c>
    </row>
    <row r="271" spans="2:5" x14ac:dyDescent="0.3">
      <c r="B271" s="20">
        <v>15.9</v>
      </c>
      <c r="C271" s="21">
        <v>53</v>
      </c>
      <c r="D271" s="19">
        <f t="shared" si="5"/>
        <v>1</v>
      </c>
      <c r="E271" s="24" t="s">
        <v>58</v>
      </c>
    </row>
    <row r="272" spans="2:5" x14ac:dyDescent="0.3">
      <c r="B272" s="20">
        <v>16.899999999999999</v>
      </c>
      <c r="C272" s="21">
        <v>47</v>
      </c>
      <c r="D272" s="19">
        <f t="shared" si="5"/>
        <v>1</v>
      </c>
      <c r="E272" s="24" t="s">
        <v>58</v>
      </c>
    </row>
    <row r="273" spans="2:5" x14ac:dyDescent="0.3">
      <c r="B273" s="20">
        <v>17.899999999999999</v>
      </c>
      <c r="C273" s="21">
        <v>46.2</v>
      </c>
      <c r="D273" s="19">
        <f t="shared" si="5"/>
        <v>1</v>
      </c>
      <c r="E273" s="24" t="s">
        <v>34</v>
      </c>
    </row>
    <row r="274" spans="2:5" x14ac:dyDescent="0.3">
      <c r="B274" s="20">
        <v>19.899999999999999</v>
      </c>
      <c r="C274" s="21">
        <v>33.1</v>
      </c>
      <c r="D274" s="19">
        <f t="shared" si="5"/>
        <v>1</v>
      </c>
      <c r="E274" s="24" t="s">
        <v>34</v>
      </c>
    </row>
    <row r="275" spans="2:5" x14ac:dyDescent="0.3">
      <c r="B275" s="20">
        <v>18.899999999999999</v>
      </c>
      <c r="C275" s="21">
        <v>34</v>
      </c>
      <c r="D275" s="19">
        <f t="shared" si="5"/>
        <v>1</v>
      </c>
      <c r="E275" s="24" t="s">
        <v>34</v>
      </c>
    </row>
    <row r="276" spans="2:5" x14ac:dyDescent="0.3">
      <c r="B276" s="20">
        <v>19.899999999999999</v>
      </c>
      <c r="C276" s="21">
        <v>34.299999999999997</v>
      </c>
      <c r="D276" s="19">
        <f t="shared" si="5"/>
        <v>1</v>
      </c>
      <c r="E276" s="24" t="s">
        <v>34</v>
      </c>
    </row>
    <row r="277" spans="2:5" x14ac:dyDescent="0.3">
      <c r="B277" s="20">
        <v>14.9</v>
      </c>
      <c r="C277" s="21">
        <v>35.1</v>
      </c>
      <c r="D277" s="19">
        <f t="shared" si="5"/>
        <v>1</v>
      </c>
      <c r="E277" s="24" t="s">
        <v>34</v>
      </c>
    </row>
    <row r="278" spans="2:5" x14ac:dyDescent="0.3">
      <c r="B278" s="20">
        <v>16.899999999999999</v>
      </c>
      <c r="C278" s="21">
        <v>8.1999999999999993</v>
      </c>
      <c r="D278" s="19">
        <f t="shared" si="5"/>
        <v>0</v>
      </c>
      <c r="E278" s="24" t="s">
        <v>138</v>
      </c>
    </row>
    <row r="279" spans="2:5" x14ac:dyDescent="0.3">
      <c r="B279" s="20">
        <v>17.899999999999999</v>
      </c>
      <c r="C279" s="21">
        <v>15.7</v>
      </c>
      <c r="D279" s="19">
        <f t="shared" si="5"/>
        <v>0</v>
      </c>
      <c r="E279" s="24" t="s">
        <v>138</v>
      </c>
    </row>
    <row r="280" spans="2:5" x14ac:dyDescent="0.3">
      <c r="B280" s="20">
        <v>23.9</v>
      </c>
      <c r="C280" s="21">
        <v>10.5</v>
      </c>
      <c r="D280" s="19">
        <f t="shared" si="5"/>
        <v>0</v>
      </c>
      <c r="E280" s="24" t="s">
        <v>138</v>
      </c>
    </row>
    <row r="281" spans="2:5" x14ac:dyDescent="0.3">
      <c r="B281" s="20">
        <v>19.899999999999999</v>
      </c>
      <c r="C281" s="21">
        <v>31.6</v>
      </c>
      <c r="D281" s="19">
        <f t="shared" si="5"/>
        <v>1</v>
      </c>
      <c r="E281" s="24" t="s">
        <v>34</v>
      </c>
    </row>
    <row r="282" spans="2:5" x14ac:dyDescent="0.3">
      <c r="B282" s="20">
        <v>22.9</v>
      </c>
      <c r="C282" s="21">
        <v>37.9</v>
      </c>
      <c r="D282" s="19">
        <f t="shared" si="5"/>
        <v>1</v>
      </c>
      <c r="E282" s="24" t="s">
        <v>34</v>
      </c>
    </row>
    <row r="283" spans="2:5" x14ac:dyDescent="0.3">
      <c r="B283" s="20">
        <v>24.9</v>
      </c>
      <c r="C283" s="21">
        <v>27.3</v>
      </c>
      <c r="D283" s="19">
        <f t="shared" si="5"/>
        <v>1</v>
      </c>
      <c r="E283" s="24" t="s">
        <v>34</v>
      </c>
    </row>
    <row r="284" spans="2:5" x14ac:dyDescent="0.3">
      <c r="B284" s="20">
        <v>14.9</v>
      </c>
      <c r="C284" s="21">
        <v>16</v>
      </c>
      <c r="D284" s="19">
        <f t="shared" si="5"/>
        <v>0</v>
      </c>
      <c r="E284" s="24" t="s">
        <v>37</v>
      </c>
    </row>
    <row r="285" spans="2:5" x14ac:dyDescent="0.3">
      <c r="B285" s="20">
        <v>13.9</v>
      </c>
      <c r="C285" s="21">
        <v>42.8</v>
      </c>
      <c r="D285" s="19">
        <f t="shared" si="5"/>
        <v>0</v>
      </c>
      <c r="E285" s="24" t="s">
        <v>37</v>
      </c>
    </row>
    <row r="286" spans="2:5" x14ac:dyDescent="0.3">
      <c r="B286" s="20">
        <v>4.9000000000000004</v>
      </c>
      <c r="C286" s="21">
        <v>52.5</v>
      </c>
      <c r="D286" s="19">
        <f t="shared" si="5"/>
        <v>0</v>
      </c>
      <c r="E286" s="24" t="s">
        <v>37</v>
      </c>
    </row>
    <row r="287" spans="2:5" x14ac:dyDescent="0.3">
      <c r="B287" s="20">
        <v>13.9</v>
      </c>
      <c r="C287" s="21">
        <v>25.9</v>
      </c>
      <c r="D287" s="19">
        <f t="shared" si="5"/>
        <v>0</v>
      </c>
      <c r="E287" s="24" t="s">
        <v>37</v>
      </c>
    </row>
    <row r="288" spans="2:5" x14ac:dyDescent="0.3">
      <c r="B288" s="20">
        <v>12.4</v>
      </c>
      <c r="C288" s="21">
        <v>13.1</v>
      </c>
      <c r="D288" s="19">
        <f t="shared" si="5"/>
        <v>0</v>
      </c>
      <c r="E288" s="24" t="s">
        <v>37</v>
      </c>
    </row>
    <row r="289" spans="2:5" x14ac:dyDescent="0.3">
      <c r="B289" s="20">
        <v>10.9</v>
      </c>
      <c r="C289" s="21">
        <v>29.9</v>
      </c>
      <c r="D289" s="19">
        <f t="shared" si="5"/>
        <v>0</v>
      </c>
      <c r="E289" s="24" t="s">
        <v>37</v>
      </c>
    </row>
    <row r="290" spans="2:5" x14ac:dyDescent="0.3">
      <c r="B290" s="20">
        <v>11.9</v>
      </c>
      <c r="C290" s="21">
        <v>31.8</v>
      </c>
      <c r="D290" s="19">
        <f t="shared" si="5"/>
        <v>0</v>
      </c>
      <c r="E290" s="24" t="s">
        <v>37</v>
      </c>
    </row>
    <row r="291" spans="2:5" x14ac:dyDescent="0.3">
      <c r="B291" s="20">
        <v>14.5</v>
      </c>
      <c r="C291" s="21">
        <v>31.6</v>
      </c>
      <c r="D291" s="19">
        <f t="shared" si="5"/>
        <v>1</v>
      </c>
      <c r="E291" s="24" t="s">
        <v>58</v>
      </c>
    </row>
    <row r="292" spans="2:5" x14ac:dyDescent="0.3">
      <c r="B292" s="20">
        <v>7.9</v>
      </c>
      <c r="C292" s="21">
        <v>71.900000000000006</v>
      </c>
      <c r="D292" s="19">
        <f t="shared" si="5"/>
        <v>1</v>
      </c>
      <c r="E292" s="24" t="s">
        <v>34</v>
      </c>
    </row>
    <row r="293" spans="2:5" x14ac:dyDescent="0.3">
      <c r="B293" s="20">
        <v>15.9</v>
      </c>
      <c r="C293" s="21">
        <v>23.6</v>
      </c>
      <c r="D293" s="19">
        <f t="shared" si="5"/>
        <v>1</v>
      </c>
      <c r="E293" s="24" t="s">
        <v>34</v>
      </c>
    </row>
    <row r="294" spans="2:5" x14ac:dyDescent="0.3">
      <c r="B294" s="20">
        <v>12.8</v>
      </c>
      <c r="C294" s="21">
        <v>31</v>
      </c>
      <c r="D294" s="19">
        <f t="shared" si="5"/>
        <v>0</v>
      </c>
      <c r="E294" s="24" t="s">
        <v>37</v>
      </c>
    </row>
    <row r="295" spans="2:5" x14ac:dyDescent="0.3">
      <c r="B295" s="20">
        <v>13.8</v>
      </c>
      <c r="C295" s="21">
        <v>35.200000000000003</v>
      </c>
      <c r="D295" s="19">
        <f t="shared" si="5"/>
        <v>0</v>
      </c>
      <c r="E295" s="24" t="s">
        <v>37</v>
      </c>
    </row>
    <row r="296" spans="2:5" x14ac:dyDescent="0.3">
      <c r="B296" s="20">
        <v>11.8</v>
      </c>
      <c r="C296" s="21">
        <v>55.1</v>
      </c>
      <c r="D296" s="19">
        <f t="shared" si="5"/>
        <v>0</v>
      </c>
      <c r="E296" s="24" t="s">
        <v>37</v>
      </c>
    </row>
    <row r="297" spans="2:5" x14ac:dyDescent="0.3">
      <c r="B297" s="20">
        <v>14.9</v>
      </c>
      <c r="C297" s="21">
        <v>21.2</v>
      </c>
      <c r="D297" s="19">
        <f t="shared" si="5"/>
        <v>0</v>
      </c>
      <c r="E297" s="24" t="s">
        <v>37</v>
      </c>
    </row>
    <row r="298" spans="2:5" x14ac:dyDescent="0.3">
      <c r="B298" s="20">
        <v>9.5</v>
      </c>
      <c r="C298" s="21">
        <v>42.6</v>
      </c>
      <c r="D298" s="19">
        <f t="shared" si="5"/>
        <v>0</v>
      </c>
      <c r="E298" s="24" t="s">
        <v>37</v>
      </c>
    </row>
    <row r="299" spans="2:5" x14ac:dyDescent="0.3">
      <c r="B299" s="20">
        <v>8.9</v>
      </c>
      <c r="C299" s="21">
        <v>57.9</v>
      </c>
      <c r="D299" s="19">
        <f t="shared" si="5"/>
        <v>0</v>
      </c>
      <c r="E299" s="24" t="s">
        <v>37</v>
      </c>
    </row>
    <row r="300" spans="2:5" x14ac:dyDescent="0.3">
      <c r="B300" s="20">
        <v>6.9</v>
      </c>
      <c r="C300" s="21">
        <v>69.900000000000006</v>
      </c>
      <c r="D300" s="19">
        <f t="shared" si="5"/>
        <v>0</v>
      </c>
      <c r="E300" s="24" t="s">
        <v>37</v>
      </c>
    </row>
    <row r="301" spans="2:5" x14ac:dyDescent="0.3">
      <c r="B301" s="20">
        <v>14.9</v>
      </c>
      <c r="C301" s="21">
        <v>11.3</v>
      </c>
      <c r="D301" s="19">
        <f t="shared" si="5"/>
        <v>0</v>
      </c>
      <c r="E301" s="24" t="s">
        <v>37</v>
      </c>
    </row>
    <row r="302" spans="2:5" x14ac:dyDescent="0.3">
      <c r="B302" s="20">
        <v>14.9</v>
      </c>
      <c r="C302" s="21">
        <v>20.399999999999999</v>
      </c>
      <c r="D302" s="19">
        <f t="shared" si="5"/>
        <v>0</v>
      </c>
      <c r="E302" s="24" t="s">
        <v>37</v>
      </c>
    </row>
    <row r="303" spans="2:5" x14ac:dyDescent="0.3">
      <c r="B303" s="20">
        <v>12.6</v>
      </c>
      <c r="C303" s="21">
        <v>23.2</v>
      </c>
      <c r="D303" s="19">
        <f t="shared" si="5"/>
        <v>0</v>
      </c>
      <c r="E303" s="24" t="s">
        <v>37</v>
      </c>
    </row>
    <row r="304" spans="2:5" x14ac:dyDescent="0.3">
      <c r="B304" s="20">
        <v>16.899999999999999</v>
      </c>
      <c r="C304" s="21">
        <v>1.6</v>
      </c>
      <c r="D304" s="19">
        <f t="shared" si="5"/>
        <v>1</v>
      </c>
      <c r="E304" s="24" t="s">
        <v>34</v>
      </c>
    </row>
    <row r="305" spans="2:5" x14ac:dyDescent="0.3">
      <c r="B305" s="20">
        <v>19.899999999999999</v>
      </c>
      <c r="C305" s="21">
        <v>65.7</v>
      </c>
      <c r="D305" s="19">
        <f t="shared" si="5"/>
        <v>1</v>
      </c>
      <c r="E305" s="24" t="s">
        <v>34</v>
      </c>
    </row>
    <row r="306" spans="2:5" x14ac:dyDescent="0.3">
      <c r="B306" s="20">
        <v>27.9</v>
      </c>
      <c r="C306" s="21">
        <v>33.9</v>
      </c>
      <c r="D306" s="19">
        <f t="shared" si="5"/>
        <v>1</v>
      </c>
      <c r="E306" s="24" t="s">
        <v>34</v>
      </c>
    </row>
    <row r="307" spans="2:5" x14ac:dyDescent="0.3">
      <c r="B307" s="20">
        <v>31.9</v>
      </c>
      <c r="C307" s="21">
        <v>25.4</v>
      </c>
      <c r="D307" s="19">
        <f t="shared" si="5"/>
        <v>1</v>
      </c>
      <c r="E307" s="24" t="s">
        <v>34</v>
      </c>
    </row>
    <row r="308" spans="2:5" x14ac:dyDescent="0.3">
      <c r="B308" s="20">
        <v>27.9</v>
      </c>
      <c r="C308" s="21">
        <v>19.899999999999999</v>
      </c>
      <c r="D308" s="19">
        <f t="shared" si="5"/>
        <v>0</v>
      </c>
      <c r="E308" s="24" t="s">
        <v>37</v>
      </c>
    </row>
    <row r="309" spans="2:5" x14ac:dyDescent="0.3">
      <c r="B309" s="20">
        <v>28.5</v>
      </c>
      <c r="C309" s="21">
        <v>21.5</v>
      </c>
      <c r="D309" s="19">
        <f t="shared" si="5"/>
        <v>0</v>
      </c>
      <c r="E309" s="24" t="s">
        <v>37</v>
      </c>
    </row>
    <row r="310" spans="2:5" x14ac:dyDescent="0.3">
      <c r="B310" s="20">
        <v>26.9</v>
      </c>
      <c r="C310" s="21">
        <v>13.6</v>
      </c>
      <c r="D310" s="19">
        <f t="shared" si="5"/>
        <v>0</v>
      </c>
      <c r="E310" s="24" t="s">
        <v>37</v>
      </c>
    </row>
    <row r="311" spans="2:5" x14ac:dyDescent="0.3">
      <c r="B311" s="20">
        <v>26.9</v>
      </c>
      <c r="C311" s="21">
        <v>15.6</v>
      </c>
      <c r="D311" s="19">
        <f t="shared" si="5"/>
        <v>0</v>
      </c>
      <c r="E311" s="24" t="s">
        <v>37</v>
      </c>
    </row>
    <row r="312" spans="2:5" x14ac:dyDescent="0.3">
      <c r="B312" s="20">
        <v>25.9</v>
      </c>
      <c r="C312" s="21">
        <v>19.2</v>
      </c>
      <c r="D312" s="19">
        <f t="shared" si="5"/>
        <v>0</v>
      </c>
      <c r="E312" s="24" t="s">
        <v>37</v>
      </c>
    </row>
    <row r="313" spans="2:5" x14ac:dyDescent="0.3">
      <c r="B313" s="20">
        <v>25.9</v>
      </c>
      <c r="C313" s="21">
        <v>24.4</v>
      </c>
      <c r="D313" s="19">
        <f t="shared" si="5"/>
        <v>0</v>
      </c>
      <c r="E313" s="24" t="s">
        <v>37</v>
      </c>
    </row>
    <row r="314" spans="2:5" x14ac:dyDescent="0.3">
      <c r="B314" s="20">
        <v>11</v>
      </c>
      <c r="C314" s="21">
        <v>91</v>
      </c>
      <c r="D314" s="19">
        <f t="shared" si="5"/>
        <v>0</v>
      </c>
      <c r="E314" s="24" t="s">
        <v>37</v>
      </c>
    </row>
    <row r="315" spans="2:5" x14ac:dyDescent="0.3">
      <c r="B315" s="20">
        <v>24.9</v>
      </c>
      <c r="C315" s="21">
        <v>19.7</v>
      </c>
      <c r="D315" s="19">
        <f t="shared" si="5"/>
        <v>0</v>
      </c>
      <c r="E315" s="24" t="s">
        <v>37</v>
      </c>
    </row>
    <row r="316" spans="2:5" x14ac:dyDescent="0.3">
      <c r="B316" s="20">
        <v>25.5</v>
      </c>
      <c r="C316" s="21">
        <v>29.2</v>
      </c>
      <c r="D316" s="19">
        <f t="shared" si="5"/>
        <v>0</v>
      </c>
      <c r="E316" s="24" t="s">
        <v>37</v>
      </c>
    </row>
    <row r="317" spans="2:5" x14ac:dyDescent="0.3">
      <c r="B317" s="20">
        <v>23.4</v>
      </c>
      <c r="C317" s="21">
        <v>30.9</v>
      </c>
      <c r="D317" s="19">
        <f t="shared" si="5"/>
        <v>0</v>
      </c>
      <c r="E317" s="24" t="s">
        <v>37</v>
      </c>
    </row>
    <row r="318" spans="2:5" x14ac:dyDescent="0.3">
      <c r="B318" s="20">
        <v>17.899999999999999</v>
      </c>
      <c r="C318" s="21">
        <v>44.9</v>
      </c>
      <c r="D318" s="19">
        <f t="shared" si="5"/>
        <v>0</v>
      </c>
      <c r="E318" s="24" t="s">
        <v>37</v>
      </c>
    </row>
    <row r="319" spans="2:5" x14ac:dyDescent="0.3">
      <c r="B319" s="20">
        <v>20.8</v>
      </c>
      <c r="C319" s="21">
        <v>46.6</v>
      </c>
      <c r="D319" s="19">
        <f t="shared" si="5"/>
        <v>0</v>
      </c>
      <c r="E319" s="24" t="s">
        <v>37</v>
      </c>
    </row>
    <row r="320" spans="2:5" x14ac:dyDescent="0.3">
      <c r="B320" s="20">
        <v>15.9</v>
      </c>
      <c r="C320" s="21">
        <v>63.3</v>
      </c>
      <c r="D320" s="19">
        <f t="shared" si="5"/>
        <v>0</v>
      </c>
      <c r="E320" s="24" t="s">
        <v>37</v>
      </c>
    </row>
    <row r="321" spans="2:5" x14ac:dyDescent="0.3">
      <c r="B321" s="20">
        <v>23.9</v>
      </c>
      <c r="C321" s="21">
        <v>14.7</v>
      </c>
      <c r="D321" s="19">
        <f t="shared" si="5"/>
        <v>0</v>
      </c>
      <c r="E321" s="24" t="s">
        <v>37</v>
      </c>
    </row>
    <row r="322" spans="2:5" x14ac:dyDescent="0.3">
      <c r="B322" s="20">
        <v>25.4</v>
      </c>
      <c r="C322" s="21">
        <v>18.8</v>
      </c>
      <c r="D322" s="19">
        <f t="shared" si="5"/>
        <v>0</v>
      </c>
      <c r="E322" s="24" t="s">
        <v>37</v>
      </c>
    </row>
    <row r="323" spans="2:5" x14ac:dyDescent="0.3">
      <c r="B323" s="20">
        <v>25.9</v>
      </c>
      <c r="C323" s="21">
        <v>22.9</v>
      </c>
      <c r="D323" s="19">
        <f t="shared" si="5"/>
        <v>0</v>
      </c>
      <c r="E323" s="24" t="s">
        <v>37</v>
      </c>
    </row>
    <row r="324" spans="2:5" x14ac:dyDescent="0.3">
      <c r="B324" s="20">
        <v>25</v>
      </c>
      <c r="C324" s="21">
        <v>27.5</v>
      </c>
      <c r="D324" s="19">
        <f t="shared" ref="D324:D387" si="6">IF(OR(E324="SUV",E324="Minivan",E324="Van",E324="PickupT",E324="Wagon"),1,0)</f>
        <v>0</v>
      </c>
      <c r="E324" s="24" t="s">
        <v>37</v>
      </c>
    </row>
    <row r="325" spans="2:5" x14ac:dyDescent="0.3">
      <c r="B325" s="20">
        <v>23.9</v>
      </c>
      <c r="C325" s="21">
        <v>28.6</v>
      </c>
      <c r="D325" s="19">
        <f t="shared" si="6"/>
        <v>0</v>
      </c>
      <c r="E325" s="24" t="s">
        <v>37</v>
      </c>
    </row>
    <row r="326" spans="2:5" x14ac:dyDescent="0.3">
      <c r="B326" s="20">
        <v>23.9</v>
      </c>
      <c r="C326" s="21">
        <v>29.5</v>
      </c>
      <c r="D326" s="19">
        <f t="shared" si="6"/>
        <v>0</v>
      </c>
      <c r="E326" s="24" t="s">
        <v>37</v>
      </c>
    </row>
    <row r="327" spans="2:5" x14ac:dyDescent="0.3">
      <c r="B327" s="20">
        <v>27.8</v>
      </c>
      <c r="C327" s="21">
        <v>29.6</v>
      </c>
      <c r="D327" s="19">
        <f t="shared" si="6"/>
        <v>0</v>
      </c>
      <c r="E327" s="24" t="s">
        <v>37</v>
      </c>
    </row>
    <row r="328" spans="2:5" x14ac:dyDescent="0.3">
      <c r="B328" s="20">
        <v>28.9</v>
      </c>
      <c r="C328" s="21">
        <v>22.4</v>
      </c>
      <c r="D328" s="19">
        <f t="shared" si="6"/>
        <v>0</v>
      </c>
      <c r="E328" s="24" t="s">
        <v>37</v>
      </c>
    </row>
    <row r="329" spans="2:5" x14ac:dyDescent="0.3">
      <c r="B329" s="20">
        <v>28.9</v>
      </c>
      <c r="C329" s="21">
        <v>24.2</v>
      </c>
      <c r="D329" s="19">
        <f t="shared" si="6"/>
        <v>0</v>
      </c>
      <c r="E329" s="24" t="s">
        <v>37</v>
      </c>
    </row>
    <row r="330" spans="2:5" x14ac:dyDescent="0.3">
      <c r="B330" s="20">
        <v>34.9</v>
      </c>
      <c r="C330" s="21">
        <v>8.3000000000000007</v>
      </c>
      <c r="D330" s="19">
        <f t="shared" si="6"/>
        <v>0</v>
      </c>
      <c r="E330" s="24" t="s">
        <v>37</v>
      </c>
    </row>
    <row r="331" spans="2:5" x14ac:dyDescent="0.3">
      <c r="B331" s="20">
        <v>32.9</v>
      </c>
      <c r="C331" s="21">
        <v>10.7</v>
      </c>
      <c r="D331" s="19">
        <f t="shared" si="6"/>
        <v>0</v>
      </c>
      <c r="E331" s="24" t="s">
        <v>37</v>
      </c>
    </row>
    <row r="332" spans="2:5" x14ac:dyDescent="0.3">
      <c r="B332" s="20">
        <v>28.9</v>
      </c>
      <c r="C332" s="21">
        <v>35.799999999999997</v>
      </c>
      <c r="D332" s="19">
        <f t="shared" si="6"/>
        <v>0</v>
      </c>
      <c r="E332" s="24" t="s">
        <v>37</v>
      </c>
    </row>
    <row r="333" spans="2:5" x14ac:dyDescent="0.3">
      <c r="B333" s="20">
        <v>32.299999999999997</v>
      </c>
      <c r="C333" s="21">
        <v>26.6</v>
      </c>
      <c r="D333" s="19">
        <f t="shared" si="6"/>
        <v>0</v>
      </c>
      <c r="E333" s="24" t="s">
        <v>37</v>
      </c>
    </row>
    <row r="334" spans="2:5" x14ac:dyDescent="0.3">
      <c r="B334" s="20">
        <v>32.4</v>
      </c>
      <c r="C334" s="21">
        <v>35.4</v>
      </c>
      <c r="D334" s="19">
        <f t="shared" si="6"/>
        <v>0</v>
      </c>
      <c r="E334" s="24" t="s">
        <v>37</v>
      </c>
    </row>
    <row r="335" spans="2:5" x14ac:dyDescent="0.3">
      <c r="B335" s="20">
        <v>29.9</v>
      </c>
      <c r="C335" s="21">
        <v>38</v>
      </c>
      <c r="D335" s="19">
        <f t="shared" si="6"/>
        <v>0</v>
      </c>
      <c r="E335" s="24" t="s">
        <v>37</v>
      </c>
    </row>
    <row r="336" spans="2:5" x14ac:dyDescent="0.3">
      <c r="B336" s="20">
        <v>29.9</v>
      </c>
      <c r="C336" s="21">
        <v>15</v>
      </c>
      <c r="D336" s="19">
        <f t="shared" si="6"/>
        <v>0</v>
      </c>
      <c r="E336" s="24" t="s">
        <v>37</v>
      </c>
    </row>
    <row r="337" spans="2:5" x14ac:dyDescent="0.3">
      <c r="B337" s="20">
        <v>31.9</v>
      </c>
      <c r="C337" s="21">
        <v>15.4</v>
      </c>
      <c r="D337" s="19">
        <f t="shared" si="6"/>
        <v>0</v>
      </c>
      <c r="E337" s="24" t="s">
        <v>37</v>
      </c>
    </row>
    <row r="338" spans="2:5" x14ac:dyDescent="0.3">
      <c r="B338" s="20">
        <v>29.9</v>
      </c>
      <c r="C338" s="21">
        <v>20.6</v>
      </c>
      <c r="D338" s="19">
        <f t="shared" si="6"/>
        <v>0</v>
      </c>
      <c r="E338" s="24" t="s">
        <v>37</v>
      </c>
    </row>
    <row r="339" spans="2:5" x14ac:dyDescent="0.3">
      <c r="B339" s="20">
        <v>34.5</v>
      </c>
      <c r="C339" s="21">
        <v>9.5</v>
      </c>
      <c r="D339" s="19">
        <f t="shared" si="6"/>
        <v>0</v>
      </c>
      <c r="E339" s="24" t="s">
        <v>37</v>
      </c>
    </row>
    <row r="340" spans="2:5" x14ac:dyDescent="0.3">
      <c r="B340" s="20">
        <v>8.9</v>
      </c>
      <c r="C340" s="21">
        <v>60.2</v>
      </c>
      <c r="D340" s="19">
        <f t="shared" si="6"/>
        <v>1</v>
      </c>
      <c r="E340" s="24" t="s">
        <v>34</v>
      </c>
    </row>
    <row r="341" spans="2:5" x14ac:dyDescent="0.3">
      <c r="B341" s="20">
        <v>20.9</v>
      </c>
      <c r="C341" s="21">
        <v>49.9</v>
      </c>
      <c r="D341" s="19">
        <f t="shared" si="6"/>
        <v>0</v>
      </c>
      <c r="E341" s="24" t="s">
        <v>37</v>
      </c>
    </row>
    <row r="342" spans="2:5" x14ac:dyDescent="0.3">
      <c r="B342" s="20">
        <v>17.8</v>
      </c>
      <c r="C342" s="21">
        <v>27.4</v>
      </c>
      <c r="D342" s="19">
        <f t="shared" si="6"/>
        <v>1</v>
      </c>
      <c r="E342" s="24" t="s">
        <v>34</v>
      </c>
    </row>
    <row r="343" spans="2:5" x14ac:dyDescent="0.3">
      <c r="B343" s="20">
        <v>16.8</v>
      </c>
      <c r="C343" s="21">
        <v>37.5</v>
      </c>
      <c r="D343" s="19">
        <f t="shared" si="6"/>
        <v>1</v>
      </c>
      <c r="E343" s="24" t="s">
        <v>34</v>
      </c>
    </row>
    <row r="344" spans="2:5" x14ac:dyDescent="0.3">
      <c r="B344" s="20">
        <v>15.7</v>
      </c>
      <c r="C344" s="21">
        <v>24.9</v>
      </c>
      <c r="D344" s="19">
        <f t="shared" si="6"/>
        <v>1</v>
      </c>
      <c r="E344" s="24" t="s">
        <v>34</v>
      </c>
    </row>
    <row r="345" spans="2:5" x14ac:dyDescent="0.3">
      <c r="B345" s="20">
        <v>12.9</v>
      </c>
      <c r="C345" s="21">
        <v>43.6</v>
      </c>
      <c r="D345" s="19">
        <f t="shared" si="6"/>
        <v>1</v>
      </c>
      <c r="E345" s="24" t="s">
        <v>34</v>
      </c>
    </row>
    <row r="346" spans="2:5" x14ac:dyDescent="0.3">
      <c r="B346" s="20">
        <v>11.9</v>
      </c>
      <c r="C346" s="21">
        <v>48.2</v>
      </c>
      <c r="D346" s="19">
        <f t="shared" si="6"/>
        <v>1</v>
      </c>
      <c r="E346" s="24" t="s">
        <v>34</v>
      </c>
    </row>
    <row r="347" spans="2:5" x14ac:dyDescent="0.3">
      <c r="B347" s="20">
        <v>15.4</v>
      </c>
      <c r="C347" s="21">
        <v>15</v>
      </c>
      <c r="D347" s="19">
        <f t="shared" si="6"/>
        <v>1</v>
      </c>
      <c r="E347" s="24" t="s">
        <v>34</v>
      </c>
    </row>
    <row r="348" spans="2:5" x14ac:dyDescent="0.3">
      <c r="B348" s="20">
        <v>14.9</v>
      </c>
      <c r="C348" s="21">
        <v>23.2</v>
      </c>
      <c r="D348" s="19">
        <f t="shared" si="6"/>
        <v>1</v>
      </c>
      <c r="E348" s="24" t="s">
        <v>34</v>
      </c>
    </row>
    <row r="349" spans="2:5" x14ac:dyDescent="0.3">
      <c r="B349" s="20">
        <v>15.4</v>
      </c>
      <c r="C349" s="21">
        <v>43.6</v>
      </c>
      <c r="D349" s="19">
        <f t="shared" si="6"/>
        <v>1</v>
      </c>
      <c r="E349" s="24" t="s">
        <v>34</v>
      </c>
    </row>
    <row r="350" spans="2:5" x14ac:dyDescent="0.3">
      <c r="B350" s="20">
        <v>14.8</v>
      </c>
      <c r="C350" s="21">
        <v>55.6</v>
      </c>
      <c r="D350" s="19">
        <f t="shared" si="6"/>
        <v>1</v>
      </c>
      <c r="E350" s="24" t="s">
        <v>34</v>
      </c>
    </row>
    <row r="351" spans="2:5" x14ac:dyDescent="0.3">
      <c r="B351" s="20">
        <v>16.899999999999999</v>
      </c>
      <c r="C351" s="21">
        <v>19.8</v>
      </c>
      <c r="D351" s="19">
        <f t="shared" si="6"/>
        <v>1</v>
      </c>
      <c r="E351" s="24" t="s">
        <v>34</v>
      </c>
    </row>
    <row r="352" spans="2:5" x14ac:dyDescent="0.3">
      <c r="B352" s="20">
        <v>15.9</v>
      </c>
      <c r="C352" s="21">
        <v>45.9</v>
      </c>
      <c r="D352" s="19">
        <f t="shared" si="6"/>
        <v>1</v>
      </c>
      <c r="E352" s="24" t="s">
        <v>34</v>
      </c>
    </row>
    <row r="353" spans="2:5" x14ac:dyDescent="0.3">
      <c r="B353" s="20">
        <v>9.9</v>
      </c>
      <c r="C353" s="21">
        <v>66.5</v>
      </c>
      <c r="D353" s="19">
        <f t="shared" si="6"/>
        <v>1</v>
      </c>
      <c r="E353" s="24" t="s">
        <v>34</v>
      </c>
    </row>
    <row r="354" spans="2:5" x14ac:dyDescent="0.3">
      <c r="B354" s="20">
        <v>15.8</v>
      </c>
      <c r="C354" s="21">
        <v>33.200000000000003</v>
      </c>
      <c r="D354" s="19">
        <f t="shared" si="6"/>
        <v>1</v>
      </c>
      <c r="E354" s="24" t="s">
        <v>34</v>
      </c>
    </row>
    <row r="355" spans="2:5" x14ac:dyDescent="0.3">
      <c r="B355" s="20">
        <v>8.9</v>
      </c>
      <c r="C355" s="21">
        <v>51.9</v>
      </c>
      <c r="D355" s="19">
        <f t="shared" si="6"/>
        <v>1</v>
      </c>
      <c r="E355" s="24" t="s">
        <v>34</v>
      </c>
    </row>
    <row r="356" spans="2:5" x14ac:dyDescent="0.3">
      <c r="B356" s="20">
        <v>11.8</v>
      </c>
      <c r="C356" s="21">
        <v>55.9</v>
      </c>
      <c r="D356" s="19">
        <f t="shared" si="6"/>
        <v>1</v>
      </c>
      <c r="E356" s="24" t="s">
        <v>34</v>
      </c>
    </row>
    <row r="357" spans="2:5" x14ac:dyDescent="0.3">
      <c r="B357" s="20">
        <v>11.9</v>
      </c>
      <c r="C357" s="21">
        <v>26.6</v>
      </c>
      <c r="D357" s="19">
        <f t="shared" si="6"/>
        <v>1</v>
      </c>
      <c r="E357" s="24" t="s">
        <v>34</v>
      </c>
    </row>
    <row r="358" spans="2:5" x14ac:dyDescent="0.3">
      <c r="B358" s="20">
        <v>12.9</v>
      </c>
      <c r="C358" s="21">
        <v>34.200000000000003</v>
      </c>
      <c r="D358" s="19">
        <f t="shared" si="6"/>
        <v>1</v>
      </c>
      <c r="E358" s="24" t="s">
        <v>34</v>
      </c>
    </row>
    <row r="359" spans="2:5" x14ac:dyDescent="0.3">
      <c r="B359" s="20">
        <v>13.6</v>
      </c>
      <c r="C359" s="21">
        <v>35.1</v>
      </c>
      <c r="D359" s="19">
        <f t="shared" si="6"/>
        <v>1</v>
      </c>
      <c r="E359" s="24" t="s">
        <v>34</v>
      </c>
    </row>
    <row r="360" spans="2:5" x14ac:dyDescent="0.3">
      <c r="B360" s="20">
        <v>15.9</v>
      </c>
      <c r="C360" s="21">
        <v>26.8</v>
      </c>
      <c r="D360" s="19">
        <f t="shared" si="6"/>
        <v>1</v>
      </c>
      <c r="E360" s="24" t="s">
        <v>34</v>
      </c>
    </row>
    <row r="361" spans="2:5" x14ac:dyDescent="0.3">
      <c r="B361" s="20">
        <v>14.9</v>
      </c>
      <c r="C361" s="21">
        <v>27.2</v>
      </c>
      <c r="D361" s="19">
        <f t="shared" si="6"/>
        <v>1</v>
      </c>
      <c r="E361" s="24" t="s">
        <v>34</v>
      </c>
    </row>
    <row r="362" spans="2:5" x14ac:dyDescent="0.3">
      <c r="B362" s="20">
        <v>16.899999999999999</v>
      </c>
      <c r="C362" s="21">
        <v>48.6</v>
      </c>
      <c r="D362" s="19">
        <f t="shared" si="6"/>
        <v>1</v>
      </c>
      <c r="E362" s="24" t="s">
        <v>34</v>
      </c>
    </row>
    <row r="363" spans="2:5" x14ac:dyDescent="0.3">
      <c r="B363" s="20">
        <v>16.899999999999999</v>
      </c>
      <c r="C363" s="21">
        <v>4.5</v>
      </c>
      <c r="D363" s="19">
        <f t="shared" si="6"/>
        <v>1</v>
      </c>
      <c r="E363" s="24" t="s">
        <v>34</v>
      </c>
    </row>
    <row r="364" spans="2:5" x14ac:dyDescent="0.3">
      <c r="B364" s="20">
        <v>12.9</v>
      </c>
      <c r="C364" s="21">
        <v>48.3</v>
      </c>
      <c r="D364" s="19">
        <f t="shared" si="6"/>
        <v>1</v>
      </c>
      <c r="E364" s="24" t="s">
        <v>34</v>
      </c>
    </row>
    <row r="365" spans="2:5" x14ac:dyDescent="0.3">
      <c r="B365" s="20">
        <v>13.4</v>
      </c>
      <c r="C365" s="21">
        <v>65.5</v>
      </c>
      <c r="D365" s="19">
        <f t="shared" si="6"/>
        <v>1</v>
      </c>
      <c r="E365" s="24" t="s">
        <v>34</v>
      </c>
    </row>
    <row r="366" spans="2:5" x14ac:dyDescent="0.3">
      <c r="B366" s="20">
        <v>15.9</v>
      </c>
      <c r="C366" s="21">
        <v>25.7</v>
      </c>
      <c r="D366" s="19">
        <f t="shared" si="6"/>
        <v>1</v>
      </c>
      <c r="E366" s="24" t="s">
        <v>34</v>
      </c>
    </row>
    <row r="367" spans="2:5" x14ac:dyDescent="0.3">
      <c r="B367" s="20">
        <v>10.9</v>
      </c>
      <c r="C367" s="21">
        <v>20.5</v>
      </c>
      <c r="D367" s="19">
        <f t="shared" si="6"/>
        <v>0</v>
      </c>
      <c r="E367" s="24" t="s">
        <v>37</v>
      </c>
    </row>
    <row r="368" spans="2:5" x14ac:dyDescent="0.3">
      <c r="B368" s="20">
        <v>13.9</v>
      </c>
      <c r="C368" s="21">
        <v>12.1</v>
      </c>
      <c r="D368" s="19">
        <f t="shared" si="6"/>
        <v>1</v>
      </c>
      <c r="E368" s="24" t="s">
        <v>104</v>
      </c>
    </row>
    <row r="369" spans="2:5" x14ac:dyDescent="0.3">
      <c r="B369" s="20">
        <v>9.9</v>
      </c>
      <c r="C369" s="21">
        <v>19</v>
      </c>
      <c r="D369" s="19">
        <f t="shared" si="6"/>
        <v>1</v>
      </c>
      <c r="E369" s="24" t="s">
        <v>58</v>
      </c>
    </row>
    <row r="370" spans="2:5" x14ac:dyDescent="0.3">
      <c r="B370" s="20">
        <v>12.9</v>
      </c>
      <c r="C370" s="21">
        <v>29.7</v>
      </c>
      <c r="D370" s="19">
        <f t="shared" si="6"/>
        <v>1</v>
      </c>
      <c r="E370" s="24" t="s">
        <v>34</v>
      </c>
    </row>
    <row r="371" spans="2:5" x14ac:dyDescent="0.3">
      <c r="B371" s="20">
        <v>14.9</v>
      </c>
      <c r="C371" s="21">
        <v>20.7</v>
      </c>
      <c r="D371" s="19">
        <f t="shared" si="6"/>
        <v>1</v>
      </c>
      <c r="E371" s="24" t="s">
        <v>34</v>
      </c>
    </row>
    <row r="372" spans="2:5" x14ac:dyDescent="0.3">
      <c r="B372" s="20">
        <v>14.6</v>
      </c>
      <c r="C372" s="21">
        <v>21.4</v>
      </c>
      <c r="D372" s="19">
        <f t="shared" si="6"/>
        <v>1</v>
      </c>
      <c r="E372" s="24" t="s">
        <v>34</v>
      </c>
    </row>
    <row r="373" spans="2:5" x14ac:dyDescent="0.3">
      <c r="B373" s="20">
        <v>9.9</v>
      </c>
      <c r="C373" s="21">
        <v>56.9</v>
      </c>
      <c r="D373" s="19">
        <f t="shared" si="6"/>
        <v>1</v>
      </c>
      <c r="E373" s="24" t="s">
        <v>34</v>
      </c>
    </row>
    <row r="374" spans="2:5" x14ac:dyDescent="0.3">
      <c r="B374" s="20">
        <v>8.9</v>
      </c>
      <c r="C374" s="21">
        <v>103.9</v>
      </c>
      <c r="D374" s="19">
        <f t="shared" si="6"/>
        <v>0</v>
      </c>
      <c r="E374" s="24" t="s">
        <v>37</v>
      </c>
    </row>
    <row r="375" spans="2:5" x14ac:dyDescent="0.3">
      <c r="B375" s="20">
        <v>13.9</v>
      </c>
      <c r="C375" s="21">
        <v>61.1</v>
      </c>
      <c r="D375" s="19">
        <f t="shared" si="6"/>
        <v>0</v>
      </c>
      <c r="E375" s="24" t="s">
        <v>37</v>
      </c>
    </row>
    <row r="376" spans="2:5" x14ac:dyDescent="0.3">
      <c r="B376" s="20">
        <v>24.9</v>
      </c>
      <c r="C376" s="21">
        <v>30.7</v>
      </c>
      <c r="D376" s="19">
        <f t="shared" si="6"/>
        <v>0</v>
      </c>
      <c r="E376" s="24" t="s">
        <v>37</v>
      </c>
    </row>
    <row r="377" spans="2:5" x14ac:dyDescent="0.3">
      <c r="B377" s="20">
        <v>26.5</v>
      </c>
      <c r="C377" s="21">
        <v>23.7</v>
      </c>
      <c r="D377" s="19">
        <f t="shared" si="6"/>
        <v>0</v>
      </c>
      <c r="E377" s="24" t="s">
        <v>37</v>
      </c>
    </row>
    <row r="378" spans="2:5" x14ac:dyDescent="0.3">
      <c r="B378" s="20">
        <v>26.4</v>
      </c>
      <c r="C378" s="21">
        <v>37.1</v>
      </c>
      <c r="D378" s="19">
        <f t="shared" si="6"/>
        <v>0</v>
      </c>
      <c r="E378" s="24" t="s">
        <v>37</v>
      </c>
    </row>
    <row r="379" spans="2:5" x14ac:dyDescent="0.3">
      <c r="B379" s="20">
        <v>21.9</v>
      </c>
      <c r="C379" s="21">
        <v>39.299999999999997</v>
      </c>
      <c r="D379" s="19">
        <f t="shared" si="6"/>
        <v>0</v>
      </c>
      <c r="E379" s="24" t="s">
        <v>37</v>
      </c>
    </row>
    <row r="380" spans="2:5" x14ac:dyDescent="0.3">
      <c r="B380" s="20">
        <v>27.4</v>
      </c>
      <c r="C380" s="21">
        <v>41.5</v>
      </c>
      <c r="D380" s="19">
        <f t="shared" si="6"/>
        <v>0</v>
      </c>
      <c r="E380" s="24" t="s">
        <v>37</v>
      </c>
    </row>
    <row r="381" spans="2:5" x14ac:dyDescent="0.3">
      <c r="B381" s="20">
        <v>28.4</v>
      </c>
      <c r="C381" s="21">
        <v>33.299999999999997</v>
      </c>
      <c r="D381" s="19">
        <f t="shared" si="6"/>
        <v>0</v>
      </c>
      <c r="E381" s="24" t="s">
        <v>37</v>
      </c>
    </row>
    <row r="382" spans="2:5" x14ac:dyDescent="0.3">
      <c r="B382" s="20">
        <v>28.6</v>
      </c>
      <c r="C382" s="21">
        <v>35.9</v>
      </c>
      <c r="D382" s="19">
        <f t="shared" si="6"/>
        <v>0</v>
      </c>
      <c r="E382" s="24" t="s">
        <v>37</v>
      </c>
    </row>
    <row r="383" spans="2:5" x14ac:dyDescent="0.3">
      <c r="B383" s="20">
        <v>19.899999999999999</v>
      </c>
      <c r="C383" s="21">
        <v>31.1</v>
      </c>
      <c r="D383" s="19">
        <f t="shared" si="6"/>
        <v>0</v>
      </c>
      <c r="E383" s="24" t="s">
        <v>37</v>
      </c>
    </row>
    <row r="384" spans="2:5" x14ac:dyDescent="0.3">
      <c r="B384" s="20">
        <v>28.9</v>
      </c>
      <c r="C384" s="21">
        <v>25.4</v>
      </c>
      <c r="D384" s="19">
        <f t="shared" si="6"/>
        <v>0</v>
      </c>
      <c r="E384" s="24" t="s">
        <v>37</v>
      </c>
    </row>
    <row r="385" spans="2:5" x14ac:dyDescent="0.3">
      <c r="B385" s="20">
        <v>26.9</v>
      </c>
      <c r="C385" s="21">
        <v>30.3</v>
      </c>
      <c r="D385" s="19">
        <f t="shared" si="6"/>
        <v>0</v>
      </c>
      <c r="E385" s="24" t="s">
        <v>37</v>
      </c>
    </row>
    <row r="386" spans="2:5" x14ac:dyDescent="0.3">
      <c r="B386" s="20">
        <v>17.899999999999999</v>
      </c>
      <c r="C386" s="21">
        <v>27.2</v>
      </c>
      <c r="D386" s="19">
        <f t="shared" si="6"/>
        <v>1</v>
      </c>
      <c r="E386" s="24" t="s">
        <v>34</v>
      </c>
    </row>
    <row r="387" spans="2:5" x14ac:dyDescent="0.3">
      <c r="B387" s="20">
        <v>28.9</v>
      </c>
      <c r="C387" s="21">
        <v>31.8</v>
      </c>
      <c r="D387" s="19">
        <f t="shared" si="6"/>
        <v>1</v>
      </c>
      <c r="E387" s="24" t="s">
        <v>34</v>
      </c>
    </row>
    <row r="388" spans="2:5" x14ac:dyDescent="0.3">
      <c r="B388" s="20">
        <v>30.5</v>
      </c>
      <c r="C388" s="21">
        <v>29.8</v>
      </c>
      <c r="D388" s="19">
        <f t="shared" ref="D388:D451" si="7">IF(OR(E388="SUV",E388="Minivan",E388="Van",E388="PickupT",E388="Wagon"),1,0)</f>
        <v>1</v>
      </c>
      <c r="E388" s="24" t="s">
        <v>34</v>
      </c>
    </row>
    <row r="389" spans="2:5" x14ac:dyDescent="0.3">
      <c r="B389" s="20">
        <v>29.5</v>
      </c>
      <c r="C389" s="21">
        <v>38.6</v>
      </c>
      <c r="D389" s="19">
        <f t="shared" si="7"/>
        <v>1</v>
      </c>
      <c r="E389" s="24" t="s">
        <v>34</v>
      </c>
    </row>
    <row r="390" spans="2:5" x14ac:dyDescent="0.3">
      <c r="B390" s="20">
        <v>33.9</v>
      </c>
      <c r="C390" s="21">
        <v>10.1</v>
      </c>
      <c r="D390" s="19">
        <f t="shared" si="7"/>
        <v>1</v>
      </c>
      <c r="E390" s="24" t="s">
        <v>34</v>
      </c>
    </row>
    <row r="391" spans="2:5" x14ac:dyDescent="0.3">
      <c r="B391" s="20">
        <v>29.9</v>
      </c>
      <c r="C391" s="21">
        <v>27.7</v>
      </c>
      <c r="D391" s="19">
        <f t="shared" si="7"/>
        <v>1</v>
      </c>
      <c r="E391" s="24" t="s">
        <v>34</v>
      </c>
    </row>
    <row r="392" spans="2:5" x14ac:dyDescent="0.3">
      <c r="B392" s="20">
        <v>36.9</v>
      </c>
      <c r="C392" s="21">
        <v>33.799999999999997</v>
      </c>
      <c r="D392" s="19">
        <f t="shared" si="7"/>
        <v>1</v>
      </c>
      <c r="E392" s="24" t="s">
        <v>34</v>
      </c>
    </row>
    <row r="393" spans="2:5" x14ac:dyDescent="0.3">
      <c r="B393" s="20">
        <v>35.9</v>
      </c>
      <c r="C393" s="21">
        <v>35.299999999999997</v>
      </c>
      <c r="D393" s="19">
        <f t="shared" si="7"/>
        <v>1</v>
      </c>
      <c r="E393" s="24" t="s">
        <v>34</v>
      </c>
    </row>
    <row r="394" spans="2:5" x14ac:dyDescent="0.3">
      <c r="B394" s="20">
        <v>14.9</v>
      </c>
      <c r="C394" s="21">
        <v>42.5</v>
      </c>
      <c r="D394" s="19">
        <f t="shared" si="7"/>
        <v>0</v>
      </c>
      <c r="E394" s="24" t="s">
        <v>37</v>
      </c>
    </row>
    <row r="395" spans="2:5" x14ac:dyDescent="0.3">
      <c r="B395" s="20">
        <v>19</v>
      </c>
      <c r="C395" s="21">
        <v>80.5</v>
      </c>
      <c r="D395" s="19">
        <f t="shared" si="7"/>
        <v>1</v>
      </c>
      <c r="E395" s="24" t="s">
        <v>34</v>
      </c>
    </row>
    <row r="396" spans="2:5" x14ac:dyDescent="0.3">
      <c r="B396" s="20">
        <v>14.9</v>
      </c>
      <c r="C396" s="21">
        <v>33.200000000000003</v>
      </c>
      <c r="D396" s="19">
        <f t="shared" si="7"/>
        <v>0</v>
      </c>
      <c r="E396" s="24" t="s">
        <v>37</v>
      </c>
    </row>
    <row r="397" spans="2:5" x14ac:dyDescent="0.3">
      <c r="B397" s="20">
        <v>5.4</v>
      </c>
      <c r="C397" s="21">
        <v>125.7</v>
      </c>
      <c r="D397" s="19">
        <f t="shared" si="7"/>
        <v>1</v>
      </c>
      <c r="E397" s="24" t="s">
        <v>70</v>
      </c>
    </row>
    <row r="398" spans="2:5" x14ac:dyDescent="0.3">
      <c r="B398" s="20">
        <v>23</v>
      </c>
      <c r="C398" s="21">
        <v>23</v>
      </c>
      <c r="D398" s="19">
        <f t="shared" si="7"/>
        <v>1</v>
      </c>
      <c r="E398" s="24" t="s">
        <v>34</v>
      </c>
    </row>
    <row r="399" spans="2:5" x14ac:dyDescent="0.3">
      <c r="B399" s="20">
        <v>21.7</v>
      </c>
      <c r="C399" s="21">
        <v>37.5</v>
      </c>
      <c r="D399" s="19">
        <f t="shared" si="7"/>
        <v>1</v>
      </c>
      <c r="E399" s="24" t="s">
        <v>34</v>
      </c>
    </row>
    <row r="400" spans="2:5" x14ac:dyDescent="0.3">
      <c r="B400" s="20">
        <v>16.899999999999999</v>
      </c>
      <c r="C400" s="21">
        <v>28.2</v>
      </c>
      <c r="D400" s="19">
        <f t="shared" si="7"/>
        <v>1</v>
      </c>
      <c r="E400" s="24" t="s">
        <v>34</v>
      </c>
    </row>
    <row r="401" spans="2:5" x14ac:dyDescent="0.3">
      <c r="B401" s="20">
        <v>11.9</v>
      </c>
      <c r="C401" s="21">
        <v>37</v>
      </c>
      <c r="D401" s="19">
        <f t="shared" si="7"/>
        <v>0</v>
      </c>
      <c r="E401" s="24" t="s">
        <v>37</v>
      </c>
    </row>
    <row r="402" spans="2:5" x14ac:dyDescent="0.3">
      <c r="B402" s="20">
        <v>14.6</v>
      </c>
      <c r="C402" s="21">
        <v>11.8</v>
      </c>
      <c r="D402" s="19">
        <f t="shared" si="7"/>
        <v>0</v>
      </c>
      <c r="E402" s="24" t="s">
        <v>37</v>
      </c>
    </row>
    <row r="403" spans="2:5" x14ac:dyDescent="0.3">
      <c r="B403" s="20">
        <v>14.9</v>
      </c>
      <c r="C403" s="21">
        <v>21.3</v>
      </c>
      <c r="D403" s="19">
        <f t="shared" si="7"/>
        <v>0</v>
      </c>
      <c r="E403" s="24" t="s">
        <v>37</v>
      </c>
    </row>
    <row r="404" spans="2:5" x14ac:dyDescent="0.3">
      <c r="B404" s="20">
        <v>12.9</v>
      </c>
      <c r="C404" s="21">
        <v>34.4</v>
      </c>
      <c r="D404" s="19">
        <f t="shared" si="7"/>
        <v>0</v>
      </c>
      <c r="E404" s="24" t="s">
        <v>37</v>
      </c>
    </row>
    <row r="405" spans="2:5" x14ac:dyDescent="0.3">
      <c r="B405" s="20">
        <v>13.9</v>
      </c>
      <c r="C405" s="21">
        <v>18.8</v>
      </c>
      <c r="D405" s="19">
        <f t="shared" si="7"/>
        <v>0</v>
      </c>
      <c r="E405" s="24" t="s">
        <v>37</v>
      </c>
    </row>
    <row r="406" spans="2:5" x14ac:dyDescent="0.3">
      <c r="B406" s="20">
        <v>16.100000000000001</v>
      </c>
      <c r="C406" s="21">
        <v>43.5</v>
      </c>
      <c r="D406" s="19">
        <f t="shared" si="7"/>
        <v>0</v>
      </c>
      <c r="E406" s="24" t="s">
        <v>37</v>
      </c>
    </row>
    <row r="407" spans="2:5" x14ac:dyDescent="0.3">
      <c r="B407" s="20">
        <v>13.9</v>
      </c>
      <c r="C407" s="21">
        <v>38.4</v>
      </c>
      <c r="D407" s="19">
        <f t="shared" si="7"/>
        <v>0</v>
      </c>
      <c r="E407" s="24" t="s">
        <v>37</v>
      </c>
    </row>
    <row r="408" spans="2:5" x14ac:dyDescent="0.3">
      <c r="B408" s="20">
        <v>12.8</v>
      </c>
      <c r="C408" s="21">
        <v>42.4</v>
      </c>
      <c r="D408" s="19">
        <f t="shared" si="7"/>
        <v>0</v>
      </c>
      <c r="E408" s="24" t="s">
        <v>37</v>
      </c>
    </row>
    <row r="409" spans="2:5" x14ac:dyDescent="0.3">
      <c r="B409" s="20">
        <v>13.9</v>
      </c>
      <c r="C409" s="21">
        <v>42.8</v>
      </c>
      <c r="D409" s="19">
        <f t="shared" si="7"/>
        <v>0</v>
      </c>
      <c r="E409" s="24" t="s">
        <v>37</v>
      </c>
    </row>
    <row r="410" spans="2:5" x14ac:dyDescent="0.3">
      <c r="B410" s="20">
        <v>9</v>
      </c>
      <c r="C410" s="21">
        <v>70.2</v>
      </c>
      <c r="D410" s="19">
        <f t="shared" si="7"/>
        <v>0</v>
      </c>
      <c r="E410" s="24" t="s">
        <v>37</v>
      </c>
    </row>
    <row r="411" spans="2:5" x14ac:dyDescent="0.3">
      <c r="B411" s="20">
        <v>13.9</v>
      </c>
      <c r="C411" s="21">
        <v>14.7</v>
      </c>
      <c r="D411" s="19">
        <f t="shared" si="7"/>
        <v>0</v>
      </c>
      <c r="E411" s="24" t="s">
        <v>37</v>
      </c>
    </row>
    <row r="412" spans="2:5" x14ac:dyDescent="0.3">
      <c r="B412" s="20">
        <v>13.9</v>
      </c>
      <c r="C412" s="21">
        <v>26.1</v>
      </c>
      <c r="D412" s="19">
        <f t="shared" si="7"/>
        <v>0</v>
      </c>
      <c r="E412" s="24" t="s">
        <v>37</v>
      </c>
    </row>
    <row r="413" spans="2:5" x14ac:dyDescent="0.3">
      <c r="B413" s="20">
        <v>14</v>
      </c>
      <c r="C413" s="21">
        <v>46</v>
      </c>
      <c r="D413" s="19">
        <f t="shared" si="7"/>
        <v>0</v>
      </c>
      <c r="E413" s="24" t="s">
        <v>37</v>
      </c>
    </row>
    <row r="414" spans="2:5" x14ac:dyDescent="0.3">
      <c r="B414" s="20">
        <v>12.9</v>
      </c>
      <c r="C414" s="21">
        <v>11.6</v>
      </c>
      <c r="D414" s="19">
        <f t="shared" si="7"/>
        <v>0</v>
      </c>
      <c r="E414" s="24" t="s">
        <v>37</v>
      </c>
    </row>
    <row r="415" spans="2:5" x14ac:dyDescent="0.3">
      <c r="B415" s="20">
        <v>15.9</v>
      </c>
      <c r="C415" s="21">
        <v>14.6</v>
      </c>
      <c r="D415" s="19">
        <f t="shared" si="7"/>
        <v>0</v>
      </c>
      <c r="E415" s="24" t="s">
        <v>37</v>
      </c>
    </row>
    <row r="416" spans="2:5" x14ac:dyDescent="0.3">
      <c r="B416" s="20">
        <v>14.9</v>
      </c>
      <c r="C416" s="21">
        <v>15.6</v>
      </c>
      <c r="D416" s="19">
        <f t="shared" si="7"/>
        <v>0</v>
      </c>
      <c r="E416" s="24" t="s">
        <v>37</v>
      </c>
    </row>
    <row r="417" spans="2:5" x14ac:dyDescent="0.3">
      <c r="B417" s="20">
        <v>13.9</v>
      </c>
      <c r="C417" s="21">
        <v>48.7</v>
      </c>
      <c r="D417" s="19">
        <f t="shared" si="7"/>
        <v>0</v>
      </c>
      <c r="E417" s="24" t="s">
        <v>37</v>
      </c>
    </row>
    <row r="418" spans="2:5" x14ac:dyDescent="0.3">
      <c r="B418" s="20">
        <v>12.9</v>
      </c>
      <c r="C418" s="21">
        <v>46.4</v>
      </c>
      <c r="D418" s="19">
        <f t="shared" si="7"/>
        <v>0</v>
      </c>
      <c r="E418" s="24" t="s">
        <v>37</v>
      </c>
    </row>
    <row r="419" spans="2:5" x14ac:dyDescent="0.3">
      <c r="B419" s="20">
        <v>10.9</v>
      </c>
      <c r="C419" s="21">
        <v>50.2</v>
      </c>
      <c r="D419" s="19">
        <f t="shared" si="7"/>
        <v>0</v>
      </c>
      <c r="E419" s="24" t="s">
        <v>37</v>
      </c>
    </row>
    <row r="420" spans="2:5" x14ac:dyDescent="0.3">
      <c r="B420" s="20">
        <v>13.9</v>
      </c>
      <c r="C420" s="21">
        <v>43.7</v>
      </c>
      <c r="D420" s="19">
        <f t="shared" si="7"/>
        <v>0</v>
      </c>
      <c r="E420" s="24" t="s">
        <v>37</v>
      </c>
    </row>
    <row r="421" spans="2:5" x14ac:dyDescent="0.3">
      <c r="B421" s="20">
        <v>12.9</v>
      </c>
      <c r="C421" s="21">
        <v>28.5</v>
      </c>
      <c r="D421" s="19">
        <f t="shared" si="7"/>
        <v>0</v>
      </c>
      <c r="E421" s="24" t="s">
        <v>37</v>
      </c>
    </row>
    <row r="422" spans="2:5" x14ac:dyDescent="0.3">
      <c r="B422" s="20">
        <v>15.9</v>
      </c>
      <c r="C422" s="21">
        <v>20.3</v>
      </c>
      <c r="D422" s="19">
        <f t="shared" si="7"/>
        <v>0</v>
      </c>
      <c r="E422" s="24" t="s">
        <v>37</v>
      </c>
    </row>
    <row r="423" spans="2:5" x14ac:dyDescent="0.3">
      <c r="B423" s="20">
        <v>11.9</v>
      </c>
      <c r="C423" s="21">
        <v>36</v>
      </c>
      <c r="D423" s="19">
        <f t="shared" si="7"/>
        <v>0</v>
      </c>
      <c r="E423" s="24" t="s">
        <v>37</v>
      </c>
    </row>
    <row r="424" spans="2:5" x14ac:dyDescent="0.3">
      <c r="B424" s="20">
        <v>14.9</v>
      </c>
      <c r="C424" s="21">
        <v>42.6</v>
      </c>
      <c r="D424" s="19">
        <f t="shared" si="7"/>
        <v>0</v>
      </c>
      <c r="E424" s="24" t="s">
        <v>37</v>
      </c>
    </row>
    <row r="425" spans="2:5" x14ac:dyDescent="0.3">
      <c r="B425" s="20">
        <v>16.899999999999999</v>
      </c>
      <c r="C425" s="21">
        <v>28.4</v>
      </c>
      <c r="D425" s="19">
        <f t="shared" si="7"/>
        <v>0</v>
      </c>
      <c r="E425" s="24" t="s">
        <v>37</v>
      </c>
    </row>
    <row r="426" spans="2:5" x14ac:dyDescent="0.3">
      <c r="B426" s="20">
        <v>16.899999999999999</v>
      </c>
      <c r="C426" s="21">
        <v>20.9</v>
      </c>
      <c r="D426" s="19">
        <f t="shared" si="7"/>
        <v>0</v>
      </c>
      <c r="E426" s="24" t="s">
        <v>138</v>
      </c>
    </row>
    <row r="427" spans="2:5" x14ac:dyDescent="0.3">
      <c r="B427" s="20">
        <v>10.9</v>
      </c>
      <c r="C427" s="21">
        <v>51.5</v>
      </c>
      <c r="D427" s="19">
        <f t="shared" si="7"/>
        <v>0</v>
      </c>
      <c r="E427" s="24" t="s">
        <v>138</v>
      </c>
    </row>
    <row r="428" spans="2:5" x14ac:dyDescent="0.3">
      <c r="B428" s="20">
        <v>18.5</v>
      </c>
      <c r="C428" s="21">
        <v>13.1</v>
      </c>
      <c r="D428" s="19">
        <f t="shared" si="7"/>
        <v>0</v>
      </c>
      <c r="E428" s="24" t="s">
        <v>138</v>
      </c>
    </row>
    <row r="429" spans="2:5" x14ac:dyDescent="0.3">
      <c r="B429" s="20">
        <v>13.9</v>
      </c>
      <c r="C429" s="21">
        <v>26.1</v>
      </c>
      <c r="D429" s="19">
        <f t="shared" si="7"/>
        <v>0</v>
      </c>
      <c r="E429" s="24" t="s">
        <v>138</v>
      </c>
    </row>
    <row r="430" spans="2:5" x14ac:dyDescent="0.3">
      <c r="B430" s="20">
        <v>11.9</v>
      </c>
      <c r="C430" s="21">
        <v>43.2</v>
      </c>
      <c r="D430" s="19">
        <f t="shared" si="7"/>
        <v>1</v>
      </c>
      <c r="E430" s="24" t="s">
        <v>58</v>
      </c>
    </row>
    <row r="431" spans="2:5" x14ac:dyDescent="0.3">
      <c r="B431" s="20">
        <v>10.9</v>
      </c>
      <c r="C431" s="21">
        <v>30.3</v>
      </c>
      <c r="D431" s="19">
        <f t="shared" si="7"/>
        <v>1</v>
      </c>
      <c r="E431" s="24" t="s">
        <v>58</v>
      </c>
    </row>
    <row r="432" spans="2:5" x14ac:dyDescent="0.3">
      <c r="B432" s="20">
        <v>12.8</v>
      </c>
      <c r="C432" s="21">
        <v>40.5</v>
      </c>
      <c r="D432" s="19">
        <f t="shared" si="7"/>
        <v>1</v>
      </c>
      <c r="E432" s="24" t="s">
        <v>58</v>
      </c>
    </row>
    <row r="433" spans="2:5" x14ac:dyDescent="0.3">
      <c r="B433" s="20">
        <v>12.9</v>
      </c>
      <c r="C433" s="21">
        <v>52.4</v>
      </c>
      <c r="D433" s="19">
        <f t="shared" si="7"/>
        <v>1</v>
      </c>
      <c r="E433" s="24" t="s">
        <v>58</v>
      </c>
    </row>
    <row r="434" spans="2:5" x14ac:dyDescent="0.3">
      <c r="B434" s="20">
        <v>14.5</v>
      </c>
      <c r="C434" s="21">
        <v>43.5</v>
      </c>
      <c r="D434" s="19">
        <f t="shared" si="7"/>
        <v>0</v>
      </c>
      <c r="E434" s="24" t="s">
        <v>47</v>
      </c>
    </row>
    <row r="435" spans="2:5" x14ac:dyDescent="0.3">
      <c r="B435" s="20">
        <v>8.9</v>
      </c>
      <c r="C435" s="21">
        <v>95.8</v>
      </c>
      <c r="D435" s="19">
        <f t="shared" si="7"/>
        <v>1</v>
      </c>
      <c r="E435" s="24" t="s">
        <v>34</v>
      </c>
    </row>
    <row r="436" spans="2:5" x14ac:dyDescent="0.3">
      <c r="B436" s="20">
        <v>13.9</v>
      </c>
      <c r="C436" s="21">
        <v>38.5</v>
      </c>
      <c r="D436" s="19">
        <f t="shared" si="7"/>
        <v>1</v>
      </c>
      <c r="E436" s="24" t="s">
        <v>34</v>
      </c>
    </row>
    <row r="437" spans="2:5" x14ac:dyDescent="0.3">
      <c r="B437" s="20">
        <v>13.9</v>
      </c>
      <c r="C437" s="21">
        <v>48.5</v>
      </c>
      <c r="D437" s="19">
        <f t="shared" si="7"/>
        <v>1</v>
      </c>
      <c r="E437" s="24" t="s">
        <v>34</v>
      </c>
    </row>
    <row r="438" spans="2:5" x14ac:dyDescent="0.3">
      <c r="B438" s="20">
        <v>15.9</v>
      </c>
      <c r="C438" s="21">
        <v>19</v>
      </c>
      <c r="D438" s="19">
        <f t="shared" si="7"/>
        <v>1</v>
      </c>
      <c r="E438" s="24" t="s">
        <v>34</v>
      </c>
    </row>
    <row r="439" spans="2:5" x14ac:dyDescent="0.3">
      <c r="B439" s="20">
        <v>25.9</v>
      </c>
      <c r="C439" s="21">
        <v>22.2</v>
      </c>
      <c r="D439" s="19">
        <f t="shared" si="7"/>
        <v>0</v>
      </c>
      <c r="E439" s="24" t="s">
        <v>37</v>
      </c>
    </row>
    <row r="440" spans="2:5" x14ac:dyDescent="0.3">
      <c r="B440" s="20">
        <v>20.9</v>
      </c>
      <c r="C440" s="21">
        <v>32.4</v>
      </c>
      <c r="D440" s="19">
        <f t="shared" si="7"/>
        <v>0</v>
      </c>
      <c r="E440" s="24" t="s">
        <v>37</v>
      </c>
    </row>
    <row r="441" spans="2:5" x14ac:dyDescent="0.3">
      <c r="B441" s="20">
        <v>32.9</v>
      </c>
      <c r="C441" s="21">
        <v>9.1</v>
      </c>
      <c r="D441" s="19">
        <f t="shared" si="7"/>
        <v>0</v>
      </c>
      <c r="E441" s="24" t="s">
        <v>37</v>
      </c>
    </row>
    <row r="442" spans="2:5" x14ac:dyDescent="0.3">
      <c r="B442" s="20">
        <v>30.9</v>
      </c>
      <c r="C442" s="21">
        <v>9.4</v>
      </c>
      <c r="D442" s="19">
        <f t="shared" si="7"/>
        <v>0</v>
      </c>
      <c r="E442" s="24" t="s">
        <v>37</v>
      </c>
    </row>
    <row r="443" spans="2:5" x14ac:dyDescent="0.3">
      <c r="B443" s="20">
        <v>30.9</v>
      </c>
      <c r="C443" s="21">
        <v>10</v>
      </c>
      <c r="D443" s="19">
        <f t="shared" si="7"/>
        <v>0</v>
      </c>
      <c r="E443" s="24" t="s">
        <v>37</v>
      </c>
    </row>
    <row r="444" spans="2:5" x14ac:dyDescent="0.3">
      <c r="B444" s="20">
        <v>14.9</v>
      </c>
      <c r="C444" s="21">
        <v>49.7</v>
      </c>
      <c r="D444" s="19">
        <f t="shared" si="7"/>
        <v>0</v>
      </c>
      <c r="E444" s="24" t="s">
        <v>37</v>
      </c>
    </row>
    <row r="445" spans="2:5" x14ac:dyDescent="0.3">
      <c r="B445" s="20">
        <v>25.9</v>
      </c>
      <c r="C445" s="21">
        <v>25</v>
      </c>
      <c r="D445" s="19">
        <f t="shared" si="7"/>
        <v>0</v>
      </c>
      <c r="E445" s="24" t="s">
        <v>37</v>
      </c>
    </row>
    <row r="446" spans="2:5" x14ac:dyDescent="0.3">
      <c r="B446" s="20">
        <v>26.9</v>
      </c>
      <c r="C446" s="21">
        <v>26.8</v>
      </c>
      <c r="D446" s="19">
        <f t="shared" si="7"/>
        <v>0</v>
      </c>
      <c r="E446" s="24" t="s">
        <v>37</v>
      </c>
    </row>
    <row r="447" spans="2:5" x14ac:dyDescent="0.3">
      <c r="B447" s="20">
        <v>25.4</v>
      </c>
      <c r="C447" s="21">
        <v>26.4</v>
      </c>
      <c r="D447" s="19">
        <f t="shared" si="7"/>
        <v>0</v>
      </c>
      <c r="E447" s="24" t="s">
        <v>37</v>
      </c>
    </row>
    <row r="448" spans="2:5" x14ac:dyDescent="0.3">
      <c r="B448" s="20">
        <v>23.9</v>
      </c>
      <c r="C448" s="21">
        <v>32.200000000000003</v>
      </c>
      <c r="D448" s="19">
        <f t="shared" si="7"/>
        <v>0</v>
      </c>
      <c r="E448" s="24" t="s">
        <v>37</v>
      </c>
    </row>
    <row r="449" spans="2:5" x14ac:dyDescent="0.3">
      <c r="B449" s="20">
        <v>25.9</v>
      </c>
      <c r="C449" s="21">
        <v>36.200000000000003</v>
      </c>
      <c r="D449" s="19">
        <f t="shared" si="7"/>
        <v>0</v>
      </c>
      <c r="E449" s="24" t="s">
        <v>37</v>
      </c>
    </row>
    <row r="450" spans="2:5" x14ac:dyDescent="0.3">
      <c r="B450" s="20">
        <v>25.9</v>
      </c>
      <c r="C450" s="21">
        <v>38</v>
      </c>
      <c r="D450" s="19">
        <f t="shared" si="7"/>
        <v>0</v>
      </c>
      <c r="E450" s="24" t="s">
        <v>37</v>
      </c>
    </row>
    <row r="451" spans="2:5" x14ac:dyDescent="0.3">
      <c r="B451" s="20">
        <v>26.4</v>
      </c>
      <c r="C451" s="21">
        <v>22.5</v>
      </c>
      <c r="D451" s="19">
        <f t="shared" si="7"/>
        <v>0</v>
      </c>
      <c r="E451" s="24" t="s">
        <v>37</v>
      </c>
    </row>
    <row r="452" spans="2:5" x14ac:dyDescent="0.3">
      <c r="B452" s="20">
        <v>25.4</v>
      </c>
      <c r="C452" s="21">
        <v>26</v>
      </c>
      <c r="D452" s="19">
        <f t="shared" ref="D452:D515" si="8">IF(OR(E452="SUV",E452="Minivan",E452="Van",E452="PickupT",E452="Wagon"),1,0)</f>
        <v>0</v>
      </c>
      <c r="E452" s="24" t="s">
        <v>37</v>
      </c>
    </row>
    <row r="453" spans="2:5" x14ac:dyDescent="0.3">
      <c r="B453" s="20">
        <v>25.9</v>
      </c>
      <c r="C453" s="21">
        <v>33</v>
      </c>
      <c r="D453" s="19">
        <f t="shared" si="8"/>
        <v>0</v>
      </c>
      <c r="E453" s="24" t="s">
        <v>37</v>
      </c>
    </row>
    <row r="454" spans="2:5" x14ac:dyDescent="0.3">
      <c r="B454" s="20">
        <v>28.4</v>
      </c>
      <c r="C454" s="21">
        <v>19.399999999999999</v>
      </c>
      <c r="D454" s="19">
        <f t="shared" si="8"/>
        <v>0</v>
      </c>
      <c r="E454" s="24" t="s">
        <v>37</v>
      </c>
    </row>
    <row r="455" spans="2:5" x14ac:dyDescent="0.3">
      <c r="B455" s="20">
        <v>26.9</v>
      </c>
      <c r="C455" s="21">
        <v>27.2</v>
      </c>
      <c r="D455" s="19">
        <f t="shared" si="8"/>
        <v>0</v>
      </c>
      <c r="E455" s="24" t="s">
        <v>37</v>
      </c>
    </row>
    <row r="456" spans="2:5" x14ac:dyDescent="0.3">
      <c r="B456" s="20">
        <v>20.8</v>
      </c>
      <c r="C456" s="21">
        <v>49.4</v>
      </c>
      <c r="D456" s="19">
        <f t="shared" si="8"/>
        <v>0</v>
      </c>
      <c r="E456" s="24" t="s">
        <v>37</v>
      </c>
    </row>
    <row r="457" spans="2:5" x14ac:dyDescent="0.3">
      <c r="B457" s="20">
        <v>17.899999999999999</v>
      </c>
      <c r="C457" s="21">
        <v>63.5</v>
      </c>
      <c r="D457" s="19">
        <f t="shared" si="8"/>
        <v>0</v>
      </c>
      <c r="E457" s="24" t="s">
        <v>37</v>
      </c>
    </row>
    <row r="458" spans="2:5" x14ac:dyDescent="0.3">
      <c r="B458" s="20">
        <v>21.9</v>
      </c>
      <c r="C458" s="21">
        <v>21.5</v>
      </c>
      <c r="D458" s="19">
        <f t="shared" si="8"/>
        <v>0</v>
      </c>
      <c r="E458" s="24" t="s">
        <v>37</v>
      </c>
    </row>
    <row r="459" spans="2:5" x14ac:dyDescent="0.3">
      <c r="B459" s="20">
        <v>23.4</v>
      </c>
      <c r="C459" s="21">
        <v>16.899999999999999</v>
      </c>
      <c r="D459" s="19">
        <f t="shared" si="8"/>
        <v>0</v>
      </c>
      <c r="E459" s="24" t="s">
        <v>47</v>
      </c>
    </row>
    <row r="460" spans="2:5" x14ac:dyDescent="0.3">
      <c r="B460" s="20">
        <v>27.9</v>
      </c>
      <c r="C460" s="21">
        <v>38.6</v>
      </c>
      <c r="D460" s="19">
        <f t="shared" si="8"/>
        <v>0</v>
      </c>
      <c r="E460" s="24" t="s">
        <v>47</v>
      </c>
    </row>
    <row r="461" spans="2:5" x14ac:dyDescent="0.3">
      <c r="B461" s="20">
        <v>30.5</v>
      </c>
      <c r="C461" s="21">
        <v>35.700000000000003</v>
      </c>
      <c r="D461" s="19">
        <f t="shared" si="8"/>
        <v>0</v>
      </c>
      <c r="E461" s="24" t="s">
        <v>47</v>
      </c>
    </row>
    <row r="462" spans="2:5" x14ac:dyDescent="0.3">
      <c r="B462" s="20">
        <v>38.5</v>
      </c>
      <c r="C462" s="21">
        <v>16.3</v>
      </c>
      <c r="D462" s="19">
        <f t="shared" si="8"/>
        <v>0</v>
      </c>
      <c r="E462" s="24" t="s">
        <v>47</v>
      </c>
    </row>
    <row r="463" spans="2:5" x14ac:dyDescent="0.3">
      <c r="B463" s="20">
        <v>50.9</v>
      </c>
      <c r="C463" s="21">
        <v>22.5</v>
      </c>
      <c r="D463" s="19">
        <f t="shared" si="8"/>
        <v>0</v>
      </c>
      <c r="E463" s="24" t="s">
        <v>37</v>
      </c>
    </row>
    <row r="464" spans="2:5" x14ac:dyDescent="0.3">
      <c r="B464" s="20">
        <v>49.9</v>
      </c>
      <c r="C464" s="21">
        <v>31.2</v>
      </c>
      <c r="D464" s="19">
        <f t="shared" si="8"/>
        <v>0</v>
      </c>
      <c r="E464" s="24" t="s">
        <v>37</v>
      </c>
    </row>
    <row r="465" spans="2:5" x14ac:dyDescent="0.3">
      <c r="B465" s="20">
        <v>51.9</v>
      </c>
      <c r="C465" s="21">
        <v>34.6</v>
      </c>
      <c r="D465" s="19">
        <f t="shared" si="8"/>
        <v>0</v>
      </c>
      <c r="E465" s="24" t="s">
        <v>37</v>
      </c>
    </row>
    <row r="466" spans="2:5" x14ac:dyDescent="0.3">
      <c r="B466" s="20">
        <v>22.9</v>
      </c>
      <c r="C466" s="21">
        <v>45.5</v>
      </c>
      <c r="D466" s="19">
        <f t="shared" si="8"/>
        <v>0</v>
      </c>
      <c r="E466" s="24" t="s">
        <v>37</v>
      </c>
    </row>
    <row r="467" spans="2:5" x14ac:dyDescent="0.3">
      <c r="B467" s="20">
        <v>26.9</v>
      </c>
      <c r="C467" s="21">
        <v>47.1</v>
      </c>
      <c r="D467" s="19">
        <f t="shared" si="8"/>
        <v>0</v>
      </c>
      <c r="E467" s="24" t="s">
        <v>37</v>
      </c>
    </row>
    <row r="468" spans="2:5" x14ac:dyDescent="0.3">
      <c r="B468" s="20">
        <v>41.9</v>
      </c>
      <c r="C468" s="21">
        <v>22.3</v>
      </c>
      <c r="D468" s="19">
        <f t="shared" si="8"/>
        <v>0</v>
      </c>
      <c r="E468" s="24" t="s">
        <v>37</v>
      </c>
    </row>
    <row r="469" spans="2:5" x14ac:dyDescent="0.3">
      <c r="B469" s="20">
        <v>41.5</v>
      </c>
      <c r="C469" s="21">
        <v>25</v>
      </c>
      <c r="D469" s="19">
        <f t="shared" si="8"/>
        <v>0</v>
      </c>
      <c r="E469" s="24" t="s">
        <v>37</v>
      </c>
    </row>
    <row r="470" spans="2:5" x14ac:dyDescent="0.3">
      <c r="B470" s="20">
        <v>41.5</v>
      </c>
      <c r="C470" s="21">
        <v>26.2</v>
      </c>
      <c r="D470" s="19">
        <f t="shared" si="8"/>
        <v>0</v>
      </c>
      <c r="E470" s="24" t="s">
        <v>37</v>
      </c>
    </row>
    <row r="471" spans="2:5" x14ac:dyDescent="0.3">
      <c r="B471" s="20">
        <v>41.5</v>
      </c>
      <c r="C471" s="21">
        <v>30</v>
      </c>
      <c r="D471" s="19">
        <f t="shared" si="8"/>
        <v>0</v>
      </c>
      <c r="E471" s="24" t="s">
        <v>37</v>
      </c>
    </row>
    <row r="472" spans="2:5" x14ac:dyDescent="0.3">
      <c r="B472" s="20">
        <v>35.9</v>
      </c>
      <c r="C472" s="21">
        <v>20.3</v>
      </c>
      <c r="D472" s="19">
        <f t="shared" si="8"/>
        <v>0</v>
      </c>
      <c r="E472" s="24" t="s">
        <v>37</v>
      </c>
    </row>
    <row r="473" spans="2:5" x14ac:dyDescent="0.3">
      <c r="B473" s="20">
        <v>37.9</v>
      </c>
      <c r="C473" s="21">
        <v>20.9</v>
      </c>
      <c r="D473" s="19">
        <f t="shared" si="8"/>
        <v>0</v>
      </c>
      <c r="E473" s="24" t="s">
        <v>37</v>
      </c>
    </row>
    <row r="474" spans="2:5" x14ac:dyDescent="0.3">
      <c r="B474" s="20">
        <v>35.9</v>
      </c>
      <c r="C474" s="21">
        <v>22.3</v>
      </c>
      <c r="D474" s="19">
        <f t="shared" si="8"/>
        <v>0</v>
      </c>
      <c r="E474" s="24" t="s">
        <v>37</v>
      </c>
    </row>
    <row r="475" spans="2:5" x14ac:dyDescent="0.3">
      <c r="B475" s="20">
        <v>37.9</v>
      </c>
      <c r="C475" s="21">
        <v>22.5</v>
      </c>
      <c r="D475" s="19">
        <f t="shared" si="8"/>
        <v>0</v>
      </c>
      <c r="E475" s="24" t="s">
        <v>37</v>
      </c>
    </row>
    <row r="476" spans="2:5" x14ac:dyDescent="0.3">
      <c r="B476" s="20">
        <v>38.5</v>
      </c>
      <c r="C476" s="21">
        <v>24.7</v>
      </c>
      <c r="D476" s="19">
        <f t="shared" si="8"/>
        <v>0</v>
      </c>
      <c r="E476" s="24" t="s">
        <v>37</v>
      </c>
    </row>
    <row r="477" spans="2:5" x14ac:dyDescent="0.3">
      <c r="B477" s="20">
        <v>36.9</v>
      </c>
      <c r="C477" s="21">
        <v>28.3</v>
      </c>
      <c r="D477" s="19">
        <f t="shared" si="8"/>
        <v>0</v>
      </c>
      <c r="E477" s="24" t="s">
        <v>37</v>
      </c>
    </row>
    <row r="478" spans="2:5" x14ac:dyDescent="0.3">
      <c r="B478" s="20">
        <v>36.9</v>
      </c>
      <c r="C478" s="21">
        <v>31.4</v>
      </c>
      <c r="D478" s="19">
        <f t="shared" si="8"/>
        <v>0</v>
      </c>
      <c r="E478" s="24" t="s">
        <v>37</v>
      </c>
    </row>
    <row r="479" spans="2:5" x14ac:dyDescent="0.3">
      <c r="B479" s="20">
        <v>37.9</v>
      </c>
      <c r="C479" s="21">
        <v>33.5</v>
      </c>
      <c r="D479" s="19">
        <f t="shared" si="8"/>
        <v>0</v>
      </c>
      <c r="E479" s="24" t="s">
        <v>37</v>
      </c>
    </row>
    <row r="480" spans="2:5" x14ac:dyDescent="0.3">
      <c r="B480" s="20">
        <v>25.9</v>
      </c>
      <c r="C480" s="21">
        <v>44.4</v>
      </c>
      <c r="D480" s="19">
        <f t="shared" si="8"/>
        <v>0</v>
      </c>
      <c r="E480" s="24" t="s">
        <v>37</v>
      </c>
    </row>
    <row r="481" spans="2:5" x14ac:dyDescent="0.3">
      <c r="B481" s="20">
        <v>41.9</v>
      </c>
      <c r="C481" s="21">
        <v>10.3</v>
      </c>
      <c r="D481" s="19">
        <f t="shared" si="8"/>
        <v>0</v>
      </c>
      <c r="E481" s="24" t="s">
        <v>37</v>
      </c>
    </row>
    <row r="482" spans="2:5" x14ac:dyDescent="0.3">
      <c r="B482" s="20">
        <v>46.9</v>
      </c>
      <c r="C482" s="21">
        <v>10.5</v>
      </c>
      <c r="D482" s="19">
        <f t="shared" si="8"/>
        <v>0</v>
      </c>
      <c r="E482" s="24" t="s">
        <v>37</v>
      </c>
    </row>
    <row r="483" spans="2:5" x14ac:dyDescent="0.3">
      <c r="B483" s="20">
        <v>46.9</v>
      </c>
      <c r="C483" s="21">
        <v>11</v>
      </c>
      <c r="D483" s="19">
        <f t="shared" si="8"/>
        <v>0</v>
      </c>
      <c r="E483" s="24" t="s">
        <v>37</v>
      </c>
    </row>
    <row r="484" spans="2:5" x14ac:dyDescent="0.3">
      <c r="B484" s="20">
        <v>46.9</v>
      </c>
      <c r="C484" s="21">
        <v>11.1</v>
      </c>
      <c r="D484" s="19">
        <f t="shared" si="8"/>
        <v>0</v>
      </c>
      <c r="E484" s="24" t="s">
        <v>37</v>
      </c>
    </row>
    <row r="485" spans="2:5" x14ac:dyDescent="0.3">
      <c r="B485" s="20">
        <v>46.9</v>
      </c>
      <c r="C485" s="21">
        <v>13.6</v>
      </c>
      <c r="D485" s="19">
        <f t="shared" si="8"/>
        <v>0</v>
      </c>
      <c r="E485" s="24" t="s">
        <v>37</v>
      </c>
    </row>
    <row r="486" spans="2:5" x14ac:dyDescent="0.3">
      <c r="B486" s="20">
        <v>69.8</v>
      </c>
      <c r="C486" s="21">
        <v>26.3</v>
      </c>
      <c r="D486" s="19">
        <f t="shared" si="8"/>
        <v>1</v>
      </c>
      <c r="E486" s="24" t="s">
        <v>104</v>
      </c>
    </row>
    <row r="487" spans="2:5" x14ac:dyDescent="0.3">
      <c r="B487" s="20">
        <v>67.900000000000006</v>
      </c>
      <c r="C487" s="21">
        <v>18</v>
      </c>
      <c r="D487" s="19">
        <f t="shared" si="8"/>
        <v>1</v>
      </c>
      <c r="E487" s="24" t="s">
        <v>104</v>
      </c>
    </row>
    <row r="488" spans="2:5" x14ac:dyDescent="0.3">
      <c r="B488" s="20">
        <v>53.9</v>
      </c>
      <c r="C488" s="21">
        <v>12.3</v>
      </c>
      <c r="D488" s="19">
        <f t="shared" si="8"/>
        <v>1</v>
      </c>
      <c r="E488" s="24" t="s">
        <v>34</v>
      </c>
    </row>
    <row r="489" spans="2:5" x14ac:dyDescent="0.3">
      <c r="B489" s="20">
        <v>34.9</v>
      </c>
      <c r="C489" s="21">
        <v>26.7</v>
      </c>
      <c r="D489" s="19">
        <f t="shared" si="8"/>
        <v>1</v>
      </c>
      <c r="E489" s="24" t="s">
        <v>34</v>
      </c>
    </row>
    <row r="490" spans="2:5" x14ac:dyDescent="0.3">
      <c r="B490" s="20">
        <v>36.9</v>
      </c>
      <c r="C490" s="21">
        <v>29.1</v>
      </c>
      <c r="D490" s="19">
        <f t="shared" si="8"/>
        <v>1</v>
      </c>
      <c r="E490" s="24" t="s">
        <v>34</v>
      </c>
    </row>
    <row r="491" spans="2:5" x14ac:dyDescent="0.3">
      <c r="B491" s="20">
        <v>37.9</v>
      </c>
      <c r="C491" s="21">
        <v>31.7</v>
      </c>
      <c r="D491" s="19">
        <f t="shared" si="8"/>
        <v>1</v>
      </c>
      <c r="E491" s="24" t="s">
        <v>34</v>
      </c>
    </row>
    <row r="492" spans="2:5" x14ac:dyDescent="0.3">
      <c r="B492" s="20">
        <v>35.9</v>
      </c>
      <c r="C492" s="21">
        <v>38.9</v>
      </c>
      <c r="D492" s="19">
        <f t="shared" si="8"/>
        <v>1</v>
      </c>
      <c r="E492" s="24" t="s">
        <v>34</v>
      </c>
    </row>
    <row r="493" spans="2:5" x14ac:dyDescent="0.3">
      <c r="B493" s="20">
        <v>38.9</v>
      </c>
      <c r="C493" s="21">
        <v>9.6999999999999993</v>
      </c>
      <c r="D493" s="19">
        <f t="shared" si="8"/>
        <v>1</v>
      </c>
      <c r="E493" s="24" t="s">
        <v>34</v>
      </c>
    </row>
    <row r="494" spans="2:5" x14ac:dyDescent="0.3">
      <c r="B494" s="20">
        <v>38.9</v>
      </c>
      <c r="C494" s="21">
        <v>10.5</v>
      </c>
      <c r="D494" s="19">
        <f t="shared" si="8"/>
        <v>1</v>
      </c>
      <c r="E494" s="24" t="s">
        <v>34</v>
      </c>
    </row>
    <row r="495" spans="2:5" x14ac:dyDescent="0.3">
      <c r="B495" s="20">
        <v>38.9</v>
      </c>
      <c r="C495" s="21">
        <v>10.9</v>
      </c>
      <c r="D495" s="19">
        <f t="shared" si="8"/>
        <v>1</v>
      </c>
      <c r="E495" s="24" t="s">
        <v>34</v>
      </c>
    </row>
    <row r="496" spans="2:5" x14ac:dyDescent="0.3">
      <c r="B496" s="20">
        <v>36.9</v>
      </c>
      <c r="C496" s="21">
        <v>22.3</v>
      </c>
      <c r="D496" s="19">
        <f t="shared" si="8"/>
        <v>1</v>
      </c>
      <c r="E496" s="24" t="s">
        <v>34</v>
      </c>
    </row>
    <row r="497" spans="2:5" x14ac:dyDescent="0.3">
      <c r="B497" s="20">
        <v>26.8</v>
      </c>
      <c r="C497" s="21">
        <v>16.3</v>
      </c>
      <c r="D497" s="19">
        <f t="shared" si="8"/>
        <v>1</v>
      </c>
      <c r="E497" s="24" t="s">
        <v>34</v>
      </c>
    </row>
    <row r="498" spans="2:5" x14ac:dyDescent="0.3">
      <c r="B498" s="20">
        <v>34.9</v>
      </c>
      <c r="C498" s="21">
        <v>23.3</v>
      </c>
      <c r="D498" s="19">
        <f t="shared" si="8"/>
        <v>1</v>
      </c>
      <c r="E498" s="24" t="s">
        <v>34</v>
      </c>
    </row>
    <row r="499" spans="2:5" x14ac:dyDescent="0.3">
      <c r="B499" s="20">
        <v>44.9</v>
      </c>
      <c r="C499" s="21">
        <v>3.8</v>
      </c>
      <c r="D499" s="19">
        <f t="shared" si="8"/>
        <v>1</v>
      </c>
      <c r="E499" s="24" t="s">
        <v>34</v>
      </c>
    </row>
    <row r="500" spans="2:5" x14ac:dyDescent="0.3">
      <c r="B500" s="20">
        <v>36.9</v>
      </c>
      <c r="C500" s="21">
        <v>37.1</v>
      </c>
      <c r="D500" s="19">
        <f t="shared" si="8"/>
        <v>0</v>
      </c>
      <c r="E500" s="24" t="s">
        <v>37</v>
      </c>
    </row>
    <row r="501" spans="2:5" x14ac:dyDescent="0.3">
      <c r="B501" s="20">
        <v>41.9</v>
      </c>
      <c r="C501" s="21">
        <v>35.799999999999997</v>
      </c>
      <c r="D501" s="19">
        <f t="shared" si="8"/>
        <v>0</v>
      </c>
      <c r="E501" s="24" t="s">
        <v>37</v>
      </c>
    </row>
    <row r="502" spans="2:5" x14ac:dyDescent="0.3">
      <c r="B502" s="20">
        <v>55.9</v>
      </c>
      <c r="C502" s="21">
        <v>29.1</v>
      </c>
      <c r="D502" s="19">
        <f t="shared" si="8"/>
        <v>0</v>
      </c>
      <c r="E502" s="24" t="s">
        <v>37</v>
      </c>
    </row>
    <row r="503" spans="2:5" x14ac:dyDescent="0.3">
      <c r="B503" s="20">
        <v>63.9</v>
      </c>
      <c r="C503" s="21">
        <v>33.5</v>
      </c>
      <c r="D503" s="19">
        <f t="shared" si="8"/>
        <v>0</v>
      </c>
      <c r="E503" s="24" t="s">
        <v>37</v>
      </c>
    </row>
    <row r="504" spans="2:5" x14ac:dyDescent="0.3">
      <c r="B504" s="20">
        <v>64.900000000000006</v>
      </c>
      <c r="C504" s="21">
        <v>36.1</v>
      </c>
      <c r="D504" s="19">
        <f t="shared" si="8"/>
        <v>0</v>
      </c>
      <c r="E504" s="24" t="s">
        <v>37</v>
      </c>
    </row>
    <row r="505" spans="2:5" x14ac:dyDescent="0.3">
      <c r="B505" s="20">
        <v>49.9</v>
      </c>
      <c r="C505" s="21">
        <v>37.6</v>
      </c>
      <c r="D505" s="19">
        <f t="shared" si="8"/>
        <v>0</v>
      </c>
      <c r="E505" s="24" t="s">
        <v>138</v>
      </c>
    </row>
    <row r="506" spans="2:5" x14ac:dyDescent="0.3">
      <c r="B506" s="20">
        <v>49.9</v>
      </c>
      <c r="C506" s="21">
        <v>16</v>
      </c>
      <c r="D506" s="19">
        <f t="shared" si="8"/>
        <v>0</v>
      </c>
      <c r="E506" s="24" t="s">
        <v>47</v>
      </c>
    </row>
    <row r="507" spans="2:5" x14ac:dyDescent="0.3">
      <c r="B507" s="20">
        <v>65.900000000000006</v>
      </c>
      <c r="C507" s="21">
        <v>10.199999999999999</v>
      </c>
      <c r="D507" s="19">
        <f t="shared" si="8"/>
        <v>0</v>
      </c>
      <c r="E507" s="24" t="s">
        <v>47</v>
      </c>
    </row>
    <row r="508" spans="2:5" x14ac:dyDescent="0.3">
      <c r="B508" s="20">
        <v>55.9</v>
      </c>
      <c r="C508" s="21">
        <v>34.5</v>
      </c>
      <c r="D508" s="19">
        <f t="shared" si="8"/>
        <v>0</v>
      </c>
      <c r="E508" s="24" t="s">
        <v>47</v>
      </c>
    </row>
    <row r="509" spans="2:5" x14ac:dyDescent="0.3">
      <c r="B509" s="20">
        <v>61.9</v>
      </c>
      <c r="C509" s="21">
        <v>35.299999999999997</v>
      </c>
      <c r="D509" s="19">
        <f t="shared" si="8"/>
        <v>0</v>
      </c>
      <c r="E509" s="24" t="s">
        <v>47</v>
      </c>
    </row>
    <row r="510" spans="2:5" x14ac:dyDescent="0.3">
      <c r="B510" s="20">
        <v>39</v>
      </c>
      <c r="C510" s="21">
        <v>18.100000000000001</v>
      </c>
      <c r="D510" s="19">
        <f t="shared" si="8"/>
        <v>0</v>
      </c>
      <c r="E510" s="24" t="s">
        <v>47</v>
      </c>
    </row>
    <row r="511" spans="2:5" x14ac:dyDescent="0.3">
      <c r="B511" s="20">
        <v>14.9</v>
      </c>
      <c r="C511" s="21">
        <v>28.9</v>
      </c>
      <c r="D511" s="19">
        <f t="shared" si="8"/>
        <v>0</v>
      </c>
      <c r="E511" s="24" t="s">
        <v>37</v>
      </c>
    </row>
    <row r="512" spans="2:5" x14ac:dyDescent="0.3">
      <c r="B512" s="20">
        <v>12.9</v>
      </c>
      <c r="C512" s="21">
        <v>49.3</v>
      </c>
      <c r="D512" s="19">
        <f t="shared" si="8"/>
        <v>1</v>
      </c>
      <c r="E512" s="24" t="s">
        <v>34</v>
      </c>
    </row>
    <row r="513" spans="2:5" x14ac:dyDescent="0.3">
      <c r="B513" s="20">
        <v>12.9</v>
      </c>
      <c r="C513" s="21">
        <v>47.6</v>
      </c>
      <c r="D513" s="19">
        <f t="shared" si="8"/>
        <v>1</v>
      </c>
      <c r="E513" s="24" t="s">
        <v>34</v>
      </c>
    </row>
    <row r="514" spans="2:5" x14ac:dyDescent="0.3">
      <c r="B514" s="20">
        <v>17.8</v>
      </c>
      <c r="C514" s="21">
        <v>32</v>
      </c>
      <c r="D514" s="19">
        <f t="shared" si="8"/>
        <v>1</v>
      </c>
      <c r="E514" s="24" t="s">
        <v>34</v>
      </c>
    </row>
    <row r="515" spans="2:5" x14ac:dyDescent="0.3">
      <c r="B515" s="20">
        <v>19.899999999999999</v>
      </c>
      <c r="C515" s="21">
        <v>17.5</v>
      </c>
      <c r="D515" s="19">
        <f t="shared" si="8"/>
        <v>0</v>
      </c>
      <c r="E515" s="24" t="s">
        <v>47</v>
      </c>
    </row>
    <row r="516" spans="2:5" x14ac:dyDescent="0.3">
      <c r="B516" s="20">
        <v>16.2</v>
      </c>
      <c r="C516" s="21">
        <v>30.5</v>
      </c>
      <c r="D516" s="19">
        <f t="shared" ref="D516:D579" si="9">IF(OR(E516="SUV",E516="Minivan",E516="Van",E516="PickupT",E516="Wagon"),1,0)</f>
        <v>0</v>
      </c>
      <c r="E516" s="24" t="s">
        <v>47</v>
      </c>
    </row>
    <row r="517" spans="2:5" x14ac:dyDescent="0.3">
      <c r="B517" s="20">
        <v>13.8</v>
      </c>
      <c r="C517" s="21">
        <v>29.4</v>
      </c>
      <c r="D517" s="19">
        <f t="shared" si="9"/>
        <v>0</v>
      </c>
      <c r="E517" s="24" t="s">
        <v>138</v>
      </c>
    </row>
    <row r="518" spans="2:5" x14ac:dyDescent="0.3">
      <c r="B518" s="20">
        <v>14.9</v>
      </c>
      <c r="C518" s="21">
        <v>39.200000000000003</v>
      </c>
      <c r="D518" s="19">
        <f t="shared" si="9"/>
        <v>0</v>
      </c>
      <c r="E518" s="24" t="s">
        <v>138</v>
      </c>
    </row>
    <row r="519" spans="2:5" x14ac:dyDescent="0.3">
      <c r="B519" s="20">
        <v>14</v>
      </c>
      <c r="C519" s="21">
        <v>4.4000000000000004</v>
      </c>
      <c r="D519" s="19">
        <f t="shared" si="9"/>
        <v>0</v>
      </c>
      <c r="E519" s="24" t="s">
        <v>138</v>
      </c>
    </row>
    <row r="520" spans="2:5" x14ac:dyDescent="0.3">
      <c r="B520" s="20">
        <v>15.9</v>
      </c>
      <c r="C520" s="21">
        <v>23.5</v>
      </c>
      <c r="D520" s="19">
        <f t="shared" si="9"/>
        <v>0</v>
      </c>
      <c r="E520" s="24" t="s">
        <v>138</v>
      </c>
    </row>
    <row r="521" spans="2:5" x14ac:dyDescent="0.3">
      <c r="B521" s="20">
        <v>13.4</v>
      </c>
      <c r="C521" s="21">
        <v>43.3</v>
      </c>
      <c r="D521" s="19">
        <f t="shared" si="9"/>
        <v>0</v>
      </c>
      <c r="E521" s="24" t="s">
        <v>37</v>
      </c>
    </row>
    <row r="522" spans="2:5" x14ac:dyDescent="0.3">
      <c r="B522" s="20">
        <v>13.9</v>
      </c>
      <c r="C522" s="21">
        <v>26</v>
      </c>
      <c r="D522" s="19">
        <f t="shared" si="9"/>
        <v>0</v>
      </c>
      <c r="E522" s="24" t="s">
        <v>37</v>
      </c>
    </row>
    <row r="523" spans="2:5" x14ac:dyDescent="0.3">
      <c r="B523" s="20">
        <v>13.8</v>
      </c>
      <c r="C523" s="21">
        <v>28.3</v>
      </c>
      <c r="D523" s="19">
        <f t="shared" si="9"/>
        <v>0</v>
      </c>
      <c r="E523" s="24" t="s">
        <v>37</v>
      </c>
    </row>
    <row r="524" spans="2:5" x14ac:dyDescent="0.3">
      <c r="B524" s="20">
        <v>9.9</v>
      </c>
      <c r="C524" s="21">
        <v>53.1</v>
      </c>
      <c r="D524" s="19">
        <f t="shared" si="9"/>
        <v>0</v>
      </c>
      <c r="E524" s="24" t="s">
        <v>37</v>
      </c>
    </row>
    <row r="525" spans="2:5" x14ac:dyDescent="0.3">
      <c r="B525" s="20">
        <v>9.9</v>
      </c>
      <c r="C525" s="21">
        <v>38.700000000000003</v>
      </c>
      <c r="D525" s="19">
        <f t="shared" si="9"/>
        <v>0</v>
      </c>
      <c r="E525" s="24" t="s">
        <v>37</v>
      </c>
    </row>
    <row r="526" spans="2:5" x14ac:dyDescent="0.3">
      <c r="B526" s="20">
        <v>9.8000000000000007</v>
      </c>
      <c r="C526" s="21">
        <v>38.799999999999997</v>
      </c>
      <c r="D526" s="19">
        <f t="shared" si="9"/>
        <v>0</v>
      </c>
      <c r="E526" s="24" t="s">
        <v>37</v>
      </c>
    </row>
    <row r="527" spans="2:5" x14ac:dyDescent="0.3">
      <c r="B527" s="20">
        <v>9.6999999999999993</v>
      </c>
      <c r="C527" s="21">
        <v>39.4</v>
      </c>
      <c r="D527" s="19">
        <f t="shared" si="9"/>
        <v>0</v>
      </c>
      <c r="E527" s="24" t="s">
        <v>37</v>
      </c>
    </row>
    <row r="528" spans="2:5" x14ac:dyDescent="0.3">
      <c r="B528" s="20">
        <v>10.9</v>
      </c>
      <c r="C528" s="21">
        <v>42.7</v>
      </c>
      <c r="D528" s="19">
        <f t="shared" si="9"/>
        <v>0</v>
      </c>
      <c r="E528" s="24" t="s">
        <v>37</v>
      </c>
    </row>
    <row r="529" spans="2:5" x14ac:dyDescent="0.3">
      <c r="B529" s="20">
        <v>16.8</v>
      </c>
      <c r="C529" s="21">
        <v>19</v>
      </c>
      <c r="D529" s="19">
        <f t="shared" si="9"/>
        <v>0</v>
      </c>
      <c r="E529" s="24" t="s">
        <v>37</v>
      </c>
    </row>
    <row r="530" spans="2:5" x14ac:dyDescent="0.3">
      <c r="B530" s="20">
        <v>25.4</v>
      </c>
      <c r="C530" s="21">
        <v>39.4</v>
      </c>
      <c r="D530" s="19">
        <f t="shared" si="9"/>
        <v>0</v>
      </c>
      <c r="E530" s="24" t="s">
        <v>37</v>
      </c>
    </row>
    <row r="531" spans="2:5" x14ac:dyDescent="0.3">
      <c r="B531" s="20">
        <v>11.5</v>
      </c>
      <c r="C531" s="21">
        <v>78.599999999999994</v>
      </c>
      <c r="D531" s="19">
        <f t="shared" si="9"/>
        <v>1</v>
      </c>
      <c r="E531" s="24" t="s">
        <v>34</v>
      </c>
    </row>
    <row r="532" spans="2:5" x14ac:dyDescent="0.3">
      <c r="B532" s="20">
        <v>15.8</v>
      </c>
      <c r="C532" s="21">
        <v>21.9</v>
      </c>
      <c r="D532" s="19">
        <f t="shared" si="9"/>
        <v>0</v>
      </c>
      <c r="E532" s="24" t="s">
        <v>37</v>
      </c>
    </row>
    <row r="533" spans="2:5" x14ac:dyDescent="0.3">
      <c r="B533" s="20">
        <v>13.9</v>
      </c>
      <c r="C533" s="21">
        <v>58</v>
      </c>
      <c r="D533" s="19">
        <f t="shared" si="9"/>
        <v>0</v>
      </c>
      <c r="E533" s="24" t="s">
        <v>37</v>
      </c>
    </row>
    <row r="534" spans="2:5" x14ac:dyDescent="0.3">
      <c r="B534" s="20">
        <v>17.899999999999999</v>
      </c>
      <c r="C534" s="21">
        <v>14.6</v>
      </c>
      <c r="D534" s="19">
        <f t="shared" si="9"/>
        <v>0</v>
      </c>
      <c r="E534" s="24" t="s">
        <v>37</v>
      </c>
    </row>
    <row r="535" spans="2:5" x14ac:dyDescent="0.3">
      <c r="B535" s="20">
        <v>9</v>
      </c>
      <c r="C535" s="21">
        <v>87.3</v>
      </c>
      <c r="D535" s="19">
        <f t="shared" si="9"/>
        <v>0</v>
      </c>
      <c r="E535" s="24" t="s">
        <v>37</v>
      </c>
    </row>
    <row r="536" spans="2:5" x14ac:dyDescent="0.3">
      <c r="B536" s="20">
        <v>11</v>
      </c>
      <c r="C536" s="21">
        <v>56</v>
      </c>
      <c r="D536" s="19">
        <f t="shared" si="9"/>
        <v>0</v>
      </c>
      <c r="E536" s="24" t="s">
        <v>37</v>
      </c>
    </row>
    <row r="537" spans="2:5" x14ac:dyDescent="0.3">
      <c r="B537" s="20">
        <v>9</v>
      </c>
      <c r="C537" s="21">
        <v>96.6</v>
      </c>
      <c r="D537" s="19">
        <f t="shared" si="9"/>
        <v>0</v>
      </c>
      <c r="E537" s="24" t="s">
        <v>37</v>
      </c>
    </row>
    <row r="538" spans="2:5" x14ac:dyDescent="0.3">
      <c r="B538" s="20">
        <v>14.8</v>
      </c>
      <c r="C538" s="21">
        <v>15.7</v>
      </c>
      <c r="D538" s="19">
        <f t="shared" si="9"/>
        <v>0</v>
      </c>
      <c r="E538" s="24" t="s">
        <v>37</v>
      </c>
    </row>
    <row r="539" spans="2:5" x14ac:dyDescent="0.3">
      <c r="B539" s="20">
        <v>14</v>
      </c>
      <c r="C539" s="21">
        <v>21</v>
      </c>
      <c r="D539" s="19">
        <f t="shared" si="9"/>
        <v>0</v>
      </c>
      <c r="E539" s="24" t="s">
        <v>37</v>
      </c>
    </row>
    <row r="540" spans="2:5" x14ac:dyDescent="0.3">
      <c r="B540" s="20">
        <v>11.9</v>
      </c>
      <c r="C540" s="21">
        <v>50.2</v>
      </c>
      <c r="D540" s="19">
        <f t="shared" si="9"/>
        <v>0</v>
      </c>
      <c r="E540" s="24" t="s">
        <v>37</v>
      </c>
    </row>
    <row r="541" spans="2:5" x14ac:dyDescent="0.3">
      <c r="B541" s="20">
        <v>11.9</v>
      </c>
      <c r="C541" s="21">
        <v>62</v>
      </c>
      <c r="D541" s="19">
        <f t="shared" si="9"/>
        <v>0</v>
      </c>
      <c r="E541" s="24" t="s">
        <v>37</v>
      </c>
    </row>
    <row r="542" spans="2:5" x14ac:dyDescent="0.3">
      <c r="B542" s="20">
        <v>8.9</v>
      </c>
      <c r="C542" s="21">
        <v>89.8</v>
      </c>
      <c r="D542" s="19">
        <f t="shared" si="9"/>
        <v>0</v>
      </c>
      <c r="E542" s="24" t="s">
        <v>37</v>
      </c>
    </row>
    <row r="543" spans="2:5" x14ac:dyDescent="0.3">
      <c r="B543" s="20">
        <v>15.9</v>
      </c>
      <c r="C543" s="21">
        <v>9.8000000000000007</v>
      </c>
      <c r="D543" s="19">
        <f t="shared" si="9"/>
        <v>0</v>
      </c>
      <c r="E543" s="24" t="s">
        <v>37</v>
      </c>
    </row>
    <row r="544" spans="2:5" x14ac:dyDescent="0.3">
      <c r="B544" s="20">
        <v>14.5</v>
      </c>
      <c r="C544" s="21">
        <v>25</v>
      </c>
      <c r="D544" s="19">
        <f t="shared" si="9"/>
        <v>0</v>
      </c>
      <c r="E544" s="24" t="s">
        <v>37</v>
      </c>
    </row>
    <row r="545" spans="2:5" x14ac:dyDescent="0.3">
      <c r="B545" s="20">
        <v>17.899999999999999</v>
      </c>
      <c r="C545" s="21">
        <v>27.5</v>
      </c>
      <c r="D545" s="19">
        <f t="shared" si="9"/>
        <v>0</v>
      </c>
      <c r="E545" s="24" t="s">
        <v>37</v>
      </c>
    </row>
    <row r="546" spans="2:5" x14ac:dyDescent="0.3">
      <c r="B546" s="20">
        <v>17</v>
      </c>
      <c r="C546" s="21">
        <v>32.6</v>
      </c>
      <c r="D546" s="19">
        <f t="shared" si="9"/>
        <v>0</v>
      </c>
      <c r="E546" s="24" t="s">
        <v>37</v>
      </c>
    </row>
    <row r="547" spans="2:5" x14ac:dyDescent="0.3">
      <c r="B547" s="20">
        <v>15</v>
      </c>
      <c r="C547" s="21">
        <v>38.4</v>
      </c>
      <c r="D547" s="19">
        <f t="shared" si="9"/>
        <v>0</v>
      </c>
      <c r="E547" s="24" t="s">
        <v>37</v>
      </c>
    </row>
    <row r="548" spans="2:5" x14ac:dyDescent="0.3">
      <c r="B548" s="20">
        <v>13.9</v>
      </c>
      <c r="C548" s="21">
        <v>45.3</v>
      </c>
      <c r="D548" s="19">
        <f t="shared" si="9"/>
        <v>0</v>
      </c>
      <c r="E548" s="24" t="s">
        <v>37</v>
      </c>
    </row>
    <row r="549" spans="2:5" x14ac:dyDescent="0.3">
      <c r="B549" s="20">
        <v>17.899999999999999</v>
      </c>
      <c r="C549" s="21">
        <v>26.5</v>
      </c>
      <c r="D549" s="19">
        <f t="shared" si="9"/>
        <v>0</v>
      </c>
      <c r="E549" s="24" t="s">
        <v>37</v>
      </c>
    </row>
    <row r="550" spans="2:5" x14ac:dyDescent="0.3">
      <c r="B550" s="20">
        <v>19</v>
      </c>
      <c r="C550" s="21">
        <v>28.7</v>
      </c>
      <c r="D550" s="19">
        <f t="shared" si="9"/>
        <v>0</v>
      </c>
      <c r="E550" s="24" t="s">
        <v>37</v>
      </c>
    </row>
    <row r="551" spans="2:5" x14ac:dyDescent="0.3">
      <c r="B551" s="20">
        <v>18.899999999999999</v>
      </c>
      <c r="C551" s="21">
        <v>31.1</v>
      </c>
      <c r="D551" s="19">
        <f t="shared" si="9"/>
        <v>0</v>
      </c>
      <c r="E551" s="24" t="s">
        <v>37</v>
      </c>
    </row>
    <row r="552" spans="2:5" x14ac:dyDescent="0.3">
      <c r="B552" s="20">
        <v>18.899999999999999</v>
      </c>
      <c r="C552" s="21">
        <v>34.6</v>
      </c>
      <c r="D552" s="19">
        <f t="shared" si="9"/>
        <v>0</v>
      </c>
      <c r="E552" s="24" t="s">
        <v>37</v>
      </c>
    </row>
    <row r="553" spans="2:5" x14ac:dyDescent="0.3">
      <c r="B553" s="20">
        <v>19</v>
      </c>
      <c r="C553" s="21">
        <v>17.600000000000001</v>
      </c>
      <c r="D553" s="19">
        <f t="shared" si="9"/>
        <v>0</v>
      </c>
      <c r="E553" s="24" t="s">
        <v>37</v>
      </c>
    </row>
    <row r="554" spans="2:5" x14ac:dyDescent="0.3">
      <c r="B554" s="20">
        <v>19.899999999999999</v>
      </c>
      <c r="C554" s="21">
        <v>20.3</v>
      </c>
      <c r="D554" s="19">
        <f t="shared" si="9"/>
        <v>0</v>
      </c>
      <c r="E554" s="24" t="s">
        <v>37</v>
      </c>
    </row>
    <row r="555" spans="2:5" x14ac:dyDescent="0.3">
      <c r="B555" s="20">
        <v>19.899999999999999</v>
      </c>
      <c r="C555" s="21">
        <v>22.8</v>
      </c>
      <c r="D555" s="19">
        <f t="shared" si="9"/>
        <v>0</v>
      </c>
      <c r="E555" s="24" t="s">
        <v>37</v>
      </c>
    </row>
    <row r="556" spans="2:5" x14ac:dyDescent="0.3">
      <c r="B556" s="20">
        <v>20</v>
      </c>
      <c r="C556" s="21">
        <v>23.7</v>
      </c>
      <c r="D556" s="19">
        <f t="shared" si="9"/>
        <v>0</v>
      </c>
      <c r="E556" s="24" t="s">
        <v>37</v>
      </c>
    </row>
    <row r="557" spans="2:5" x14ac:dyDescent="0.3">
      <c r="B557" s="20">
        <v>8.6999999999999993</v>
      </c>
      <c r="C557" s="21">
        <v>55</v>
      </c>
      <c r="D557" s="19">
        <f t="shared" si="9"/>
        <v>0</v>
      </c>
      <c r="E557" s="24" t="s">
        <v>37</v>
      </c>
    </row>
    <row r="558" spans="2:5" x14ac:dyDescent="0.3">
      <c r="B558" s="20">
        <v>20.9</v>
      </c>
      <c r="C558" s="21">
        <v>26.1</v>
      </c>
      <c r="D558" s="19">
        <f t="shared" si="9"/>
        <v>0</v>
      </c>
      <c r="E558" s="24" t="s">
        <v>37</v>
      </c>
    </row>
    <row r="559" spans="2:5" x14ac:dyDescent="0.3">
      <c r="B559" s="20">
        <v>16</v>
      </c>
      <c r="C559" s="21">
        <v>65</v>
      </c>
      <c r="D559" s="19">
        <f t="shared" si="9"/>
        <v>0</v>
      </c>
      <c r="E559" s="24" t="s">
        <v>37</v>
      </c>
    </row>
    <row r="560" spans="2:5" x14ac:dyDescent="0.3">
      <c r="B560" s="20">
        <v>17.899999999999999</v>
      </c>
      <c r="C560" s="21">
        <v>15.3</v>
      </c>
      <c r="D560" s="19">
        <f t="shared" si="9"/>
        <v>1</v>
      </c>
      <c r="E560" s="24" t="s">
        <v>70</v>
      </c>
    </row>
    <row r="561" spans="2:5" x14ac:dyDescent="0.3">
      <c r="B561" s="20">
        <v>6.9</v>
      </c>
      <c r="C561" s="21">
        <v>99</v>
      </c>
      <c r="D561" s="19">
        <f t="shared" si="9"/>
        <v>0</v>
      </c>
      <c r="E561" s="24" t="s">
        <v>37</v>
      </c>
    </row>
    <row r="562" spans="2:5" x14ac:dyDescent="0.3">
      <c r="B562" s="20">
        <v>10.5</v>
      </c>
      <c r="C562" s="21">
        <v>59.8</v>
      </c>
      <c r="D562" s="19">
        <f t="shared" si="9"/>
        <v>0</v>
      </c>
      <c r="E562" s="24" t="s">
        <v>37</v>
      </c>
    </row>
    <row r="563" spans="2:5" x14ac:dyDescent="0.3">
      <c r="B563" s="20">
        <v>11.3</v>
      </c>
      <c r="C563" s="21">
        <v>80.400000000000006</v>
      </c>
      <c r="D563" s="19">
        <f t="shared" si="9"/>
        <v>0</v>
      </c>
      <c r="E563" s="24" t="s">
        <v>37</v>
      </c>
    </row>
    <row r="564" spans="2:5" x14ac:dyDescent="0.3">
      <c r="B564" s="20">
        <v>18</v>
      </c>
      <c r="C564" s="21">
        <v>39.200000000000003</v>
      </c>
      <c r="D564" s="19">
        <f t="shared" si="9"/>
        <v>0</v>
      </c>
      <c r="E564" s="24" t="s">
        <v>37</v>
      </c>
    </row>
    <row r="565" spans="2:5" x14ac:dyDescent="0.3">
      <c r="B565" s="20">
        <v>17</v>
      </c>
      <c r="C565" s="21">
        <v>55.4</v>
      </c>
      <c r="D565" s="19">
        <f t="shared" si="9"/>
        <v>0</v>
      </c>
      <c r="E565" s="24" t="s">
        <v>37</v>
      </c>
    </row>
    <row r="566" spans="2:5" x14ac:dyDescent="0.3">
      <c r="B566" s="20">
        <v>22.9</v>
      </c>
      <c r="C566" s="21">
        <v>33.9</v>
      </c>
      <c r="D566" s="19">
        <f t="shared" si="9"/>
        <v>0</v>
      </c>
      <c r="E566" s="24" t="s">
        <v>37</v>
      </c>
    </row>
    <row r="567" spans="2:5" x14ac:dyDescent="0.3">
      <c r="B567" s="20">
        <v>18.5</v>
      </c>
      <c r="C567" s="21">
        <v>21.4</v>
      </c>
      <c r="D567" s="19">
        <f t="shared" si="9"/>
        <v>0</v>
      </c>
      <c r="E567" s="24" t="s">
        <v>37</v>
      </c>
    </row>
    <row r="568" spans="2:5" x14ac:dyDescent="0.3">
      <c r="B568" s="20">
        <v>21</v>
      </c>
      <c r="C568" s="21">
        <v>46</v>
      </c>
      <c r="D568" s="19">
        <f t="shared" si="9"/>
        <v>0</v>
      </c>
      <c r="E568" s="24" t="s">
        <v>37</v>
      </c>
    </row>
    <row r="569" spans="2:5" x14ac:dyDescent="0.3">
      <c r="B569" s="20">
        <v>21.4</v>
      </c>
      <c r="C569" s="21">
        <v>5.6</v>
      </c>
      <c r="D569" s="19">
        <f t="shared" si="9"/>
        <v>1</v>
      </c>
      <c r="E569" s="24" t="s">
        <v>34</v>
      </c>
    </row>
    <row r="570" spans="2:5" x14ac:dyDescent="0.3">
      <c r="B570" s="20">
        <v>19</v>
      </c>
      <c r="C570" s="21">
        <v>56.3</v>
      </c>
      <c r="D570" s="19">
        <f t="shared" si="9"/>
        <v>1</v>
      </c>
      <c r="E570" s="24" t="s">
        <v>34</v>
      </c>
    </row>
    <row r="571" spans="2:5" x14ac:dyDescent="0.3">
      <c r="B571" s="20">
        <v>15.5</v>
      </c>
      <c r="C571" s="21">
        <v>35.6</v>
      </c>
      <c r="D571" s="19">
        <f t="shared" si="9"/>
        <v>1</v>
      </c>
      <c r="E571" s="24" t="s">
        <v>34</v>
      </c>
    </row>
    <row r="572" spans="2:5" x14ac:dyDescent="0.3">
      <c r="B572" s="20">
        <v>18.899999999999999</v>
      </c>
      <c r="C572" s="21">
        <v>21.1</v>
      </c>
      <c r="D572" s="19">
        <f t="shared" si="9"/>
        <v>1</v>
      </c>
      <c r="E572" s="24" t="s">
        <v>34</v>
      </c>
    </row>
    <row r="573" spans="2:5" x14ac:dyDescent="0.3">
      <c r="B573" s="20">
        <v>18</v>
      </c>
      <c r="C573" s="21">
        <v>24</v>
      </c>
      <c r="D573" s="19">
        <f t="shared" si="9"/>
        <v>1</v>
      </c>
      <c r="E573" s="24" t="s">
        <v>34</v>
      </c>
    </row>
    <row r="574" spans="2:5" x14ac:dyDescent="0.3">
      <c r="B574" s="20">
        <v>11.4</v>
      </c>
      <c r="C574" s="21">
        <v>66.2</v>
      </c>
      <c r="D574" s="19">
        <f t="shared" si="9"/>
        <v>1</v>
      </c>
      <c r="E574" s="24" t="s">
        <v>34</v>
      </c>
    </row>
    <row r="575" spans="2:5" x14ac:dyDescent="0.3">
      <c r="B575" s="20">
        <v>20</v>
      </c>
      <c r="C575" s="21">
        <v>30.2</v>
      </c>
      <c r="D575" s="19">
        <f t="shared" si="9"/>
        <v>1</v>
      </c>
      <c r="E575" s="24" t="s">
        <v>34</v>
      </c>
    </row>
    <row r="576" spans="2:5" x14ac:dyDescent="0.3">
      <c r="B576" s="20">
        <v>27.9</v>
      </c>
      <c r="C576" s="21">
        <v>8.4</v>
      </c>
      <c r="D576" s="19">
        <f t="shared" si="9"/>
        <v>1</v>
      </c>
      <c r="E576" s="24" t="s">
        <v>34</v>
      </c>
    </row>
    <row r="577" spans="2:5" x14ac:dyDescent="0.3">
      <c r="B577" s="20">
        <v>20</v>
      </c>
      <c r="C577" s="21">
        <v>49.2</v>
      </c>
      <c r="D577" s="19">
        <f t="shared" si="9"/>
        <v>1</v>
      </c>
      <c r="E577" s="24" t="s">
        <v>34</v>
      </c>
    </row>
    <row r="578" spans="2:5" x14ac:dyDescent="0.3">
      <c r="B578" s="20">
        <v>7.9</v>
      </c>
      <c r="C578" s="21">
        <v>112</v>
      </c>
      <c r="D578" s="19">
        <f t="shared" si="9"/>
        <v>1</v>
      </c>
      <c r="E578" s="24" t="s">
        <v>58</v>
      </c>
    </row>
    <row r="579" spans="2:5" x14ac:dyDescent="0.3">
      <c r="B579" s="20">
        <v>10</v>
      </c>
      <c r="C579" s="21">
        <v>44.1</v>
      </c>
      <c r="D579" s="19">
        <f t="shared" si="9"/>
        <v>1</v>
      </c>
      <c r="E579" s="24" t="s">
        <v>58</v>
      </c>
    </row>
    <row r="580" spans="2:5" x14ac:dyDescent="0.3">
      <c r="B580" s="20">
        <v>12</v>
      </c>
      <c r="C580" s="21">
        <v>41.9</v>
      </c>
      <c r="D580" s="19">
        <f t="shared" ref="D580:D643" si="10">IF(OR(E580="SUV",E580="Minivan",E580="Van",E580="PickupT",E580="Wagon"),1,0)</f>
        <v>0</v>
      </c>
      <c r="E580" s="24" t="s">
        <v>37</v>
      </c>
    </row>
    <row r="581" spans="2:5" x14ac:dyDescent="0.3">
      <c r="B581" s="20">
        <v>16.899999999999999</v>
      </c>
      <c r="C581" s="21">
        <v>27.2</v>
      </c>
      <c r="D581" s="19">
        <f t="shared" si="10"/>
        <v>0</v>
      </c>
      <c r="E581" s="24" t="s">
        <v>37</v>
      </c>
    </row>
    <row r="582" spans="2:5" x14ac:dyDescent="0.3">
      <c r="B582" s="20">
        <v>11.4</v>
      </c>
      <c r="C582" s="21">
        <v>40</v>
      </c>
      <c r="D582" s="19">
        <f t="shared" si="10"/>
        <v>0</v>
      </c>
      <c r="E582" s="24" t="s">
        <v>37</v>
      </c>
    </row>
    <row r="583" spans="2:5" x14ac:dyDescent="0.3">
      <c r="B583" s="20">
        <v>17.899999999999999</v>
      </c>
      <c r="C583" s="21">
        <v>5.8</v>
      </c>
      <c r="D583" s="19">
        <f t="shared" si="10"/>
        <v>0</v>
      </c>
      <c r="E583" s="24" t="s">
        <v>37</v>
      </c>
    </row>
    <row r="584" spans="2:5" x14ac:dyDescent="0.3">
      <c r="B584" s="20">
        <v>15</v>
      </c>
      <c r="C584" s="21">
        <v>13.1</v>
      </c>
      <c r="D584" s="19">
        <f t="shared" si="10"/>
        <v>0</v>
      </c>
      <c r="E584" s="24" t="s">
        <v>37</v>
      </c>
    </row>
    <row r="585" spans="2:5" x14ac:dyDescent="0.3">
      <c r="B585" s="20">
        <v>17</v>
      </c>
      <c r="C585" s="21">
        <v>15.1</v>
      </c>
      <c r="D585" s="19">
        <f t="shared" si="10"/>
        <v>0</v>
      </c>
      <c r="E585" s="24" t="s">
        <v>37</v>
      </c>
    </row>
    <row r="586" spans="2:5" x14ac:dyDescent="0.3">
      <c r="B586" s="20">
        <v>14.9</v>
      </c>
      <c r="C586" s="21">
        <v>27.3</v>
      </c>
      <c r="D586" s="19">
        <f t="shared" si="10"/>
        <v>0</v>
      </c>
      <c r="E586" s="24" t="s">
        <v>37</v>
      </c>
    </row>
    <row r="587" spans="2:5" x14ac:dyDescent="0.3">
      <c r="B587" s="20">
        <v>5.7</v>
      </c>
      <c r="C587" s="21">
        <v>70</v>
      </c>
      <c r="D587" s="19">
        <f t="shared" si="10"/>
        <v>0</v>
      </c>
      <c r="E587" s="24" t="s">
        <v>37</v>
      </c>
    </row>
    <row r="588" spans="2:5" x14ac:dyDescent="0.3">
      <c r="B588" s="20">
        <v>8</v>
      </c>
      <c r="C588" s="21">
        <v>40.799999999999997</v>
      </c>
      <c r="D588" s="19">
        <f t="shared" si="10"/>
        <v>0</v>
      </c>
      <c r="E588" s="24" t="s">
        <v>37</v>
      </c>
    </row>
    <row r="589" spans="2:5" x14ac:dyDescent="0.3">
      <c r="B589" s="20">
        <v>10</v>
      </c>
      <c r="C589" s="21">
        <v>55.3</v>
      </c>
      <c r="D589" s="19">
        <f t="shared" si="10"/>
        <v>0</v>
      </c>
      <c r="E589" s="24" t="s">
        <v>37</v>
      </c>
    </row>
    <row r="590" spans="2:5" x14ac:dyDescent="0.3">
      <c r="B590" s="20">
        <v>16.5</v>
      </c>
      <c r="C590" s="21">
        <v>87.8</v>
      </c>
      <c r="D590" s="19">
        <f t="shared" si="10"/>
        <v>1</v>
      </c>
      <c r="E590" s="24" t="s">
        <v>70</v>
      </c>
    </row>
    <row r="591" spans="2:5" x14ac:dyDescent="0.3">
      <c r="B591" s="20">
        <v>13</v>
      </c>
      <c r="C591" s="21">
        <v>14</v>
      </c>
      <c r="D591" s="19">
        <f t="shared" si="10"/>
        <v>0</v>
      </c>
      <c r="E591" s="24" t="s">
        <v>37</v>
      </c>
    </row>
    <row r="592" spans="2:5" x14ac:dyDescent="0.3">
      <c r="B592" s="20">
        <v>12.8</v>
      </c>
      <c r="C592" s="21">
        <v>14</v>
      </c>
      <c r="D592" s="19">
        <f t="shared" si="10"/>
        <v>0</v>
      </c>
      <c r="E592" s="24" t="s">
        <v>37</v>
      </c>
    </row>
    <row r="593" spans="2:5" x14ac:dyDescent="0.3">
      <c r="B593" s="20">
        <v>13.9</v>
      </c>
      <c r="C593" s="21">
        <v>25.8</v>
      </c>
      <c r="D593" s="19">
        <f t="shared" si="10"/>
        <v>0</v>
      </c>
      <c r="E593" s="24" t="s">
        <v>37</v>
      </c>
    </row>
    <row r="594" spans="2:5" x14ac:dyDescent="0.3">
      <c r="B594" s="20">
        <v>14</v>
      </c>
      <c r="C594" s="21">
        <v>9.4</v>
      </c>
      <c r="D594" s="19">
        <f t="shared" si="10"/>
        <v>0</v>
      </c>
      <c r="E594" s="24" t="s">
        <v>37</v>
      </c>
    </row>
    <row r="595" spans="2:5" x14ac:dyDescent="0.3">
      <c r="B595" s="20">
        <v>15.4</v>
      </c>
      <c r="C595" s="21">
        <v>14.7</v>
      </c>
      <c r="D595" s="19">
        <f t="shared" si="10"/>
        <v>0</v>
      </c>
      <c r="E595" s="24" t="s">
        <v>37</v>
      </c>
    </row>
    <row r="596" spans="2:5" x14ac:dyDescent="0.3">
      <c r="B596" s="20">
        <v>9</v>
      </c>
      <c r="C596" s="21">
        <v>41</v>
      </c>
      <c r="D596" s="19">
        <f t="shared" si="10"/>
        <v>1</v>
      </c>
      <c r="E596" s="24" t="s">
        <v>34</v>
      </c>
    </row>
    <row r="597" spans="2:5" x14ac:dyDescent="0.3">
      <c r="B597" s="20">
        <v>8.9</v>
      </c>
      <c r="C597" s="21">
        <v>88.9</v>
      </c>
      <c r="D597" s="19">
        <f t="shared" si="10"/>
        <v>1</v>
      </c>
      <c r="E597" s="24" t="s">
        <v>34</v>
      </c>
    </row>
    <row r="598" spans="2:5" x14ac:dyDescent="0.3">
      <c r="B598" s="20">
        <v>18</v>
      </c>
      <c r="C598" s="21">
        <v>36.700000000000003</v>
      </c>
      <c r="D598" s="19">
        <f t="shared" si="10"/>
        <v>1</v>
      </c>
      <c r="E598" s="24" t="s">
        <v>34</v>
      </c>
    </row>
    <row r="599" spans="2:5" x14ac:dyDescent="0.3">
      <c r="B599" s="20">
        <v>15</v>
      </c>
      <c r="C599" s="21">
        <v>59.7</v>
      </c>
      <c r="D599" s="19">
        <f t="shared" si="10"/>
        <v>1</v>
      </c>
      <c r="E599" s="24" t="s">
        <v>34</v>
      </c>
    </row>
    <row r="600" spans="2:5" x14ac:dyDescent="0.3">
      <c r="B600" s="20">
        <v>11.9</v>
      </c>
      <c r="C600" s="21">
        <v>68.8</v>
      </c>
      <c r="D600" s="19">
        <f t="shared" si="10"/>
        <v>1</v>
      </c>
      <c r="E600" s="24" t="s">
        <v>34</v>
      </c>
    </row>
    <row r="601" spans="2:5" x14ac:dyDescent="0.3">
      <c r="B601" s="20">
        <v>17.899999999999999</v>
      </c>
      <c r="C601" s="21">
        <v>43.9</v>
      </c>
      <c r="D601" s="19">
        <f t="shared" si="10"/>
        <v>1</v>
      </c>
      <c r="E601" s="24" t="s">
        <v>34</v>
      </c>
    </row>
    <row r="602" spans="2:5" x14ac:dyDescent="0.3">
      <c r="B602" s="20">
        <v>20.9</v>
      </c>
      <c r="C602" s="21">
        <v>18.399999999999999</v>
      </c>
      <c r="D602" s="19">
        <f t="shared" si="10"/>
        <v>1</v>
      </c>
      <c r="E602" s="24" t="s">
        <v>34</v>
      </c>
    </row>
    <row r="603" spans="2:5" x14ac:dyDescent="0.3">
      <c r="B603" s="20">
        <v>10.9</v>
      </c>
      <c r="C603" s="21">
        <v>60.4</v>
      </c>
      <c r="D603" s="19">
        <f t="shared" si="10"/>
        <v>1</v>
      </c>
      <c r="E603" s="24" t="s">
        <v>34</v>
      </c>
    </row>
    <row r="604" spans="2:5" x14ac:dyDescent="0.3">
      <c r="B604" s="20">
        <v>6.9</v>
      </c>
      <c r="C604" s="21">
        <v>71.7</v>
      </c>
      <c r="D604" s="19">
        <f t="shared" si="10"/>
        <v>1</v>
      </c>
      <c r="E604" s="24" t="s">
        <v>34</v>
      </c>
    </row>
    <row r="605" spans="2:5" x14ac:dyDescent="0.3">
      <c r="B605" s="20">
        <v>9.9</v>
      </c>
      <c r="C605" s="21">
        <v>59.9</v>
      </c>
      <c r="D605" s="19">
        <f t="shared" si="10"/>
        <v>0</v>
      </c>
      <c r="E605" s="24" t="s">
        <v>47</v>
      </c>
    </row>
    <row r="606" spans="2:5" x14ac:dyDescent="0.3">
      <c r="B606" s="20">
        <v>9.9</v>
      </c>
      <c r="C606" s="21">
        <v>78.7</v>
      </c>
      <c r="D606" s="19">
        <f t="shared" si="10"/>
        <v>0</v>
      </c>
      <c r="E606" s="24" t="s">
        <v>47</v>
      </c>
    </row>
    <row r="607" spans="2:5" x14ac:dyDescent="0.3">
      <c r="B607" s="20">
        <v>18.899999999999999</v>
      </c>
      <c r="C607" s="21">
        <v>49.4</v>
      </c>
      <c r="D607" s="19">
        <f t="shared" si="10"/>
        <v>0</v>
      </c>
      <c r="E607" s="24" t="s">
        <v>47</v>
      </c>
    </row>
    <row r="608" spans="2:5" x14ac:dyDescent="0.3">
      <c r="B608" s="20">
        <v>11.9</v>
      </c>
      <c r="C608" s="21">
        <v>15.8</v>
      </c>
      <c r="D608" s="19">
        <f t="shared" si="10"/>
        <v>0</v>
      </c>
      <c r="E608" s="24" t="s">
        <v>37</v>
      </c>
    </row>
    <row r="609" spans="2:5" x14ac:dyDescent="0.3">
      <c r="B609" s="20">
        <v>16.899999999999999</v>
      </c>
      <c r="C609" s="21">
        <v>6.7</v>
      </c>
      <c r="D609" s="19">
        <f t="shared" si="10"/>
        <v>0</v>
      </c>
      <c r="E609" s="24" t="s">
        <v>37</v>
      </c>
    </row>
    <row r="610" spans="2:5" x14ac:dyDescent="0.3">
      <c r="B610" s="20">
        <v>11.9</v>
      </c>
      <c r="C610" s="21">
        <v>36.200000000000003</v>
      </c>
      <c r="D610" s="19">
        <f t="shared" si="10"/>
        <v>0</v>
      </c>
      <c r="E610" s="24" t="s">
        <v>37</v>
      </c>
    </row>
    <row r="611" spans="2:5" x14ac:dyDescent="0.3">
      <c r="B611" s="20">
        <v>14.4</v>
      </c>
      <c r="C611" s="21">
        <v>11.9</v>
      </c>
      <c r="D611" s="19">
        <f t="shared" si="10"/>
        <v>0</v>
      </c>
      <c r="E611" s="24" t="s">
        <v>37</v>
      </c>
    </row>
    <row r="612" spans="2:5" x14ac:dyDescent="0.3">
      <c r="B612" s="20">
        <v>16.899999999999999</v>
      </c>
      <c r="C612" s="21">
        <v>20.7</v>
      </c>
      <c r="D612" s="19">
        <f t="shared" si="10"/>
        <v>0</v>
      </c>
      <c r="E612" s="24" t="s">
        <v>37</v>
      </c>
    </row>
    <row r="613" spans="2:5" x14ac:dyDescent="0.3">
      <c r="B613" s="20">
        <v>14.7</v>
      </c>
      <c r="C613" s="21">
        <v>28.9</v>
      </c>
      <c r="D613" s="19">
        <f t="shared" si="10"/>
        <v>0</v>
      </c>
      <c r="E613" s="24" t="s">
        <v>37</v>
      </c>
    </row>
    <row r="614" spans="2:5" x14ac:dyDescent="0.3">
      <c r="B614" s="20">
        <v>13.9</v>
      </c>
      <c r="C614" s="21">
        <v>30</v>
      </c>
      <c r="D614" s="19">
        <f t="shared" si="10"/>
        <v>0</v>
      </c>
      <c r="E614" s="24" t="s">
        <v>37</v>
      </c>
    </row>
    <row r="615" spans="2:5" x14ac:dyDescent="0.3">
      <c r="B615" s="20">
        <v>12.9</v>
      </c>
      <c r="C615" s="21">
        <v>18.2</v>
      </c>
      <c r="D615" s="19">
        <f t="shared" si="10"/>
        <v>0</v>
      </c>
      <c r="E615" s="24" t="s">
        <v>37</v>
      </c>
    </row>
    <row r="616" spans="2:5" x14ac:dyDescent="0.3">
      <c r="B616" s="20">
        <v>5.4</v>
      </c>
      <c r="C616" s="21">
        <v>73.5</v>
      </c>
      <c r="D616" s="19">
        <f t="shared" si="10"/>
        <v>0</v>
      </c>
      <c r="E616" s="24" t="s">
        <v>37</v>
      </c>
    </row>
    <row r="617" spans="2:5" x14ac:dyDescent="0.3">
      <c r="B617" s="20">
        <v>14.5</v>
      </c>
      <c r="C617" s="21">
        <v>22.9</v>
      </c>
      <c r="D617" s="19">
        <f t="shared" si="10"/>
        <v>0</v>
      </c>
      <c r="E617" s="24" t="s">
        <v>37</v>
      </c>
    </row>
    <row r="618" spans="2:5" x14ac:dyDescent="0.3">
      <c r="B618" s="20">
        <v>13.9</v>
      </c>
      <c r="C618" s="21">
        <v>36.1</v>
      </c>
      <c r="D618" s="19">
        <f t="shared" si="10"/>
        <v>0</v>
      </c>
      <c r="E618" s="24" t="s">
        <v>37</v>
      </c>
    </row>
    <row r="619" spans="2:5" x14ac:dyDescent="0.3">
      <c r="B619" s="20">
        <v>14.9</v>
      </c>
      <c r="C619" s="21">
        <v>24.3</v>
      </c>
      <c r="D619" s="19">
        <f t="shared" si="10"/>
        <v>0</v>
      </c>
      <c r="E619" s="24" t="s">
        <v>37</v>
      </c>
    </row>
    <row r="620" spans="2:5" x14ac:dyDescent="0.3">
      <c r="B620" s="20">
        <v>17.899999999999999</v>
      </c>
      <c r="C620" s="21">
        <v>14.8</v>
      </c>
      <c r="D620" s="19">
        <f t="shared" si="10"/>
        <v>0</v>
      </c>
      <c r="E620" s="24" t="s">
        <v>37</v>
      </c>
    </row>
    <row r="621" spans="2:5" x14ac:dyDescent="0.3">
      <c r="B621" s="20">
        <v>14.9</v>
      </c>
      <c r="C621" s="21">
        <v>40.799999999999997</v>
      </c>
      <c r="D621" s="19">
        <f t="shared" si="10"/>
        <v>0</v>
      </c>
      <c r="E621" s="24" t="s">
        <v>37</v>
      </c>
    </row>
    <row r="622" spans="2:5" x14ac:dyDescent="0.3">
      <c r="B622" s="20">
        <v>24.9</v>
      </c>
      <c r="C622" s="21">
        <v>11.3</v>
      </c>
      <c r="D622" s="19">
        <f t="shared" si="10"/>
        <v>0</v>
      </c>
      <c r="E622" s="24" t="s">
        <v>37</v>
      </c>
    </row>
    <row r="623" spans="2:5" x14ac:dyDescent="0.3">
      <c r="B623" s="20">
        <v>21.9</v>
      </c>
      <c r="C623" s="21">
        <v>27.8</v>
      </c>
      <c r="D623" s="19">
        <f t="shared" si="10"/>
        <v>0</v>
      </c>
      <c r="E623" s="24" t="s">
        <v>243</v>
      </c>
    </row>
    <row r="624" spans="2:5" x14ac:dyDescent="0.3">
      <c r="B624" s="20">
        <v>6</v>
      </c>
      <c r="C624" s="21">
        <v>106.9</v>
      </c>
      <c r="D624" s="19">
        <f t="shared" si="10"/>
        <v>1</v>
      </c>
      <c r="E624" s="24" t="s">
        <v>58</v>
      </c>
    </row>
    <row r="625" spans="2:5" x14ac:dyDescent="0.3">
      <c r="B625" s="20">
        <v>11.9</v>
      </c>
      <c r="C625" s="21">
        <v>53.6</v>
      </c>
      <c r="D625" s="19">
        <f t="shared" si="10"/>
        <v>1</v>
      </c>
      <c r="E625" s="24" t="s">
        <v>58</v>
      </c>
    </row>
    <row r="626" spans="2:5" x14ac:dyDescent="0.3">
      <c r="B626" s="20">
        <v>19.899999999999999</v>
      </c>
      <c r="C626" s="21">
        <v>12.7</v>
      </c>
      <c r="D626" s="19">
        <f t="shared" si="10"/>
        <v>0</v>
      </c>
      <c r="E626" s="24" t="s">
        <v>138</v>
      </c>
    </row>
    <row r="627" spans="2:5" x14ac:dyDescent="0.3">
      <c r="B627" s="20">
        <v>27.9</v>
      </c>
      <c r="C627" s="21">
        <v>0.1</v>
      </c>
      <c r="D627" s="19">
        <f t="shared" si="10"/>
        <v>0</v>
      </c>
      <c r="E627" s="24" t="s">
        <v>138</v>
      </c>
    </row>
    <row r="628" spans="2:5" x14ac:dyDescent="0.3">
      <c r="B628" s="20">
        <v>13.9</v>
      </c>
      <c r="C628" s="21">
        <v>44</v>
      </c>
      <c r="D628" s="19">
        <f t="shared" si="10"/>
        <v>1</v>
      </c>
      <c r="E628" s="24" t="s">
        <v>34</v>
      </c>
    </row>
    <row r="629" spans="2:5" x14ac:dyDescent="0.3">
      <c r="B629" s="20">
        <v>6.9</v>
      </c>
      <c r="C629" s="21">
        <v>96.2</v>
      </c>
      <c r="D629" s="19">
        <f t="shared" si="10"/>
        <v>1</v>
      </c>
      <c r="E629" s="24" t="s">
        <v>34</v>
      </c>
    </row>
    <row r="630" spans="2:5" x14ac:dyDescent="0.3">
      <c r="B630" s="20">
        <v>15.9</v>
      </c>
      <c r="C630" s="21">
        <v>46.5</v>
      </c>
      <c r="D630" s="19">
        <f t="shared" si="10"/>
        <v>1</v>
      </c>
      <c r="E630" s="24" t="s">
        <v>34</v>
      </c>
    </row>
    <row r="631" spans="2:5" x14ac:dyDescent="0.3">
      <c r="B631" s="20">
        <v>12.9</v>
      </c>
      <c r="C631" s="21">
        <v>30.4</v>
      </c>
      <c r="D631" s="19">
        <f t="shared" si="10"/>
        <v>1</v>
      </c>
      <c r="E631" s="24" t="s">
        <v>34</v>
      </c>
    </row>
    <row r="632" spans="2:5" x14ac:dyDescent="0.3">
      <c r="B632" s="20">
        <v>17.899999999999999</v>
      </c>
      <c r="C632" s="21">
        <v>29.9</v>
      </c>
      <c r="D632" s="19">
        <f t="shared" si="10"/>
        <v>1</v>
      </c>
      <c r="E632" s="24" t="s">
        <v>34</v>
      </c>
    </row>
    <row r="633" spans="2:5" x14ac:dyDescent="0.3">
      <c r="B633" s="20">
        <v>9.9</v>
      </c>
      <c r="C633" s="21">
        <v>40.5</v>
      </c>
      <c r="D633" s="19">
        <f t="shared" si="10"/>
        <v>1</v>
      </c>
      <c r="E633" s="24" t="s">
        <v>34</v>
      </c>
    </row>
    <row r="634" spans="2:5" x14ac:dyDescent="0.3">
      <c r="B634" s="20">
        <v>30.9</v>
      </c>
      <c r="C634" s="21">
        <v>49.7</v>
      </c>
      <c r="D634" s="19">
        <f t="shared" si="10"/>
        <v>1</v>
      </c>
      <c r="E634" s="24" t="s">
        <v>34</v>
      </c>
    </row>
    <row r="635" spans="2:5" x14ac:dyDescent="0.3">
      <c r="B635" s="20">
        <v>13.8</v>
      </c>
      <c r="C635" s="21">
        <v>42.7</v>
      </c>
      <c r="D635" s="19">
        <f t="shared" si="10"/>
        <v>0</v>
      </c>
      <c r="E635" s="24" t="s">
        <v>138</v>
      </c>
    </row>
    <row r="636" spans="2:5" x14ac:dyDescent="0.3">
      <c r="B636" s="20">
        <v>17.899999999999999</v>
      </c>
      <c r="C636" s="21">
        <v>14.4</v>
      </c>
      <c r="D636" s="19">
        <f t="shared" si="10"/>
        <v>0</v>
      </c>
      <c r="E636" s="24" t="s">
        <v>37</v>
      </c>
    </row>
    <row r="637" spans="2:5" x14ac:dyDescent="0.3">
      <c r="B637" s="20">
        <v>16.899999999999999</v>
      </c>
      <c r="C637" s="21">
        <v>22</v>
      </c>
      <c r="D637" s="19">
        <f t="shared" si="10"/>
        <v>0</v>
      </c>
      <c r="E637" s="24" t="s">
        <v>37</v>
      </c>
    </row>
    <row r="638" spans="2:5" x14ac:dyDescent="0.3">
      <c r="B638" s="20">
        <v>21.9</v>
      </c>
      <c r="C638" s="21">
        <v>13.2</v>
      </c>
      <c r="D638" s="19">
        <f t="shared" si="10"/>
        <v>0</v>
      </c>
      <c r="E638" s="24" t="s">
        <v>37</v>
      </c>
    </row>
    <row r="639" spans="2:5" x14ac:dyDescent="0.3">
      <c r="B639" s="20">
        <v>21.9</v>
      </c>
      <c r="C639" s="21">
        <v>23.6</v>
      </c>
      <c r="D639" s="19">
        <f t="shared" si="10"/>
        <v>0</v>
      </c>
      <c r="E639" s="24" t="s">
        <v>138</v>
      </c>
    </row>
    <row r="640" spans="2:5" x14ac:dyDescent="0.3">
      <c r="B640" s="20">
        <v>16.899999999999999</v>
      </c>
      <c r="C640" s="21">
        <v>29.6</v>
      </c>
      <c r="D640" s="19">
        <f t="shared" si="10"/>
        <v>0</v>
      </c>
      <c r="E640" s="24" t="s">
        <v>37</v>
      </c>
    </row>
    <row r="641" spans="2:5" x14ac:dyDescent="0.3">
      <c r="B641" s="20">
        <v>15.9</v>
      </c>
      <c r="C641" s="21">
        <v>36.299999999999997</v>
      </c>
      <c r="D641" s="19">
        <f t="shared" si="10"/>
        <v>0</v>
      </c>
      <c r="E641" s="24" t="s">
        <v>37</v>
      </c>
    </row>
    <row r="642" spans="2:5" x14ac:dyDescent="0.3">
      <c r="B642" s="20">
        <v>23.9</v>
      </c>
      <c r="C642" s="21">
        <v>14.4</v>
      </c>
      <c r="D642" s="19">
        <f t="shared" si="10"/>
        <v>0</v>
      </c>
      <c r="E642" s="24" t="s">
        <v>37</v>
      </c>
    </row>
    <row r="643" spans="2:5" x14ac:dyDescent="0.3">
      <c r="B643" s="20">
        <v>22.9</v>
      </c>
      <c r="C643" s="21">
        <v>21.8</v>
      </c>
      <c r="D643" s="19">
        <f t="shared" si="10"/>
        <v>0</v>
      </c>
      <c r="E643" s="24" t="s">
        <v>37</v>
      </c>
    </row>
    <row r="644" spans="2:5" x14ac:dyDescent="0.3">
      <c r="B644" s="20">
        <v>21.9</v>
      </c>
      <c r="C644" s="21">
        <v>35.200000000000003</v>
      </c>
      <c r="D644" s="19">
        <f t="shared" ref="D644:D707" si="11">IF(OR(E644="SUV",E644="Minivan",E644="Van",E644="PickupT",E644="Wagon"),1,0)</f>
        <v>0</v>
      </c>
      <c r="E644" s="24" t="s">
        <v>37</v>
      </c>
    </row>
    <row r="645" spans="2:5" x14ac:dyDescent="0.3">
      <c r="B645" s="20">
        <v>22.9</v>
      </c>
      <c r="C645" s="21">
        <v>30.2</v>
      </c>
      <c r="D645" s="19">
        <f t="shared" si="11"/>
        <v>0</v>
      </c>
      <c r="E645" s="24" t="s">
        <v>37</v>
      </c>
    </row>
    <row r="646" spans="2:5" x14ac:dyDescent="0.3">
      <c r="B646" s="20">
        <v>25.9</v>
      </c>
      <c r="C646" s="21">
        <v>11</v>
      </c>
      <c r="D646" s="19">
        <f t="shared" si="11"/>
        <v>0</v>
      </c>
      <c r="E646" s="24" t="s">
        <v>138</v>
      </c>
    </row>
    <row r="647" spans="2:5" x14ac:dyDescent="0.3">
      <c r="B647" s="20">
        <v>12.8</v>
      </c>
      <c r="C647" s="21">
        <v>45.2</v>
      </c>
      <c r="D647" s="19">
        <f t="shared" si="11"/>
        <v>0</v>
      </c>
      <c r="E647" s="24" t="s">
        <v>37</v>
      </c>
    </row>
    <row r="648" spans="2:5" x14ac:dyDescent="0.3">
      <c r="B648" s="20">
        <v>23.9</v>
      </c>
      <c r="C648" s="21">
        <v>20.9</v>
      </c>
      <c r="D648" s="19">
        <f t="shared" si="11"/>
        <v>0</v>
      </c>
      <c r="E648" s="24" t="s">
        <v>37</v>
      </c>
    </row>
    <row r="649" spans="2:5" x14ac:dyDescent="0.3">
      <c r="B649" s="20">
        <v>24.9</v>
      </c>
      <c r="C649" s="21">
        <v>31.1</v>
      </c>
      <c r="D649" s="19">
        <f t="shared" si="11"/>
        <v>1</v>
      </c>
      <c r="E649" s="24" t="s">
        <v>104</v>
      </c>
    </row>
    <row r="650" spans="2:5" x14ac:dyDescent="0.3">
      <c r="B650" s="20">
        <v>19.899999999999999</v>
      </c>
      <c r="C650" s="21">
        <v>41.8</v>
      </c>
      <c r="D650" s="19">
        <f t="shared" si="11"/>
        <v>1</v>
      </c>
      <c r="E650" s="24" t="s">
        <v>34</v>
      </c>
    </row>
    <row r="651" spans="2:5" x14ac:dyDescent="0.3">
      <c r="B651" s="20">
        <v>13.9</v>
      </c>
      <c r="C651" s="21">
        <v>32.5</v>
      </c>
      <c r="D651" s="19">
        <f t="shared" si="11"/>
        <v>0</v>
      </c>
      <c r="E651" s="24" t="s">
        <v>37</v>
      </c>
    </row>
    <row r="652" spans="2:5" x14ac:dyDescent="0.3">
      <c r="B652" s="20">
        <v>8</v>
      </c>
      <c r="C652" s="21">
        <v>72.599999999999994</v>
      </c>
      <c r="D652" s="19">
        <f t="shared" si="11"/>
        <v>1</v>
      </c>
      <c r="E652" s="24" t="s">
        <v>104</v>
      </c>
    </row>
    <row r="653" spans="2:5" x14ac:dyDescent="0.3">
      <c r="B653" s="20">
        <v>6.8</v>
      </c>
      <c r="C653" s="21">
        <v>75</v>
      </c>
      <c r="D653" s="19">
        <f t="shared" si="11"/>
        <v>1</v>
      </c>
      <c r="E653" s="24" t="s">
        <v>104</v>
      </c>
    </row>
    <row r="654" spans="2:5" x14ac:dyDescent="0.3">
      <c r="B654" s="20">
        <v>19.899999999999999</v>
      </c>
      <c r="C654" s="21">
        <v>53.5</v>
      </c>
      <c r="D654" s="19">
        <f t="shared" si="11"/>
        <v>1</v>
      </c>
      <c r="E654" s="24" t="s">
        <v>58</v>
      </c>
    </row>
    <row r="655" spans="2:5" x14ac:dyDescent="0.3">
      <c r="B655" s="20">
        <v>16.7</v>
      </c>
      <c r="C655" s="21">
        <v>32.1</v>
      </c>
      <c r="D655" s="19">
        <f t="shared" si="11"/>
        <v>1</v>
      </c>
      <c r="E655" s="24" t="s">
        <v>104</v>
      </c>
    </row>
    <row r="656" spans="2:5" x14ac:dyDescent="0.3">
      <c r="B656" s="20">
        <v>15.4</v>
      </c>
      <c r="C656" s="21">
        <v>51.4</v>
      </c>
      <c r="D656" s="19">
        <f t="shared" si="11"/>
        <v>1</v>
      </c>
      <c r="E656" s="24" t="s">
        <v>104</v>
      </c>
    </row>
    <row r="657" spans="2:5" x14ac:dyDescent="0.3">
      <c r="B657" s="20">
        <v>12.4</v>
      </c>
      <c r="C657" s="21">
        <v>27.9</v>
      </c>
      <c r="D657" s="19">
        <f t="shared" si="11"/>
        <v>1</v>
      </c>
      <c r="E657" s="24" t="s">
        <v>104</v>
      </c>
    </row>
    <row r="658" spans="2:5" x14ac:dyDescent="0.3">
      <c r="B658" s="20">
        <v>16.899999999999999</v>
      </c>
      <c r="C658" s="21">
        <v>4</v>
      </c>
      <c r="D658" s="19">
        <f t="shared" si="11"/>
        <v>1</v>
      </c>
      <c r="E658" s="24" t="s">
        <v>104</v>
      </c>
    </row>
    <row r="659" spans="2:5" x14ac:dyDescent="0.3">
      <c r="B659" s="20">
        <v>19.899999999999999</v>
      </c>
      <c r="C659" s="21">
        <v>0.7</v>
      </c>
      <c r="D659" s="19">
        <f t="shared" si="11"/>
        <v>0</v>
      </c>
      <c r="E659" s="24" t="s">
        <v>47</v>
      </c>
    </row>
    <row r="660" spans="2:5" x14ac:dyDescent="0.3">
      <c r="B660" s="20">
        <v>9.5</v>
      </c>
      <c r="C660" s="21">
        <v>83.3</v>
      </c>
      <c r="D660" s="19">
        <f t="shared" si="11"/>
        <v>1</v>
      </c>
      <c r="E660" s="24" t="s">
        <v>34</v>
      </c>
    </row>
    <row r="661" spans="2:5" x14ac:dyDescent="0.3">
      <c r="B661" s="20">
        <v>17.899999999999999</v>
      </c>
      <c r="C661" s="21">
        <v>29.1</v>
      </c>
      <c r="D661" s="19">
        <f t="shared" si="11"/>
        <v>0</v>
      </c>
      <c r="E661" s="24" t="s">
        <v>37</v>
      </c>
    </row>
    <row r="662" spans="2:5" x14ac:dyDescent="0.3">
      <c r="B662" s="20">
        <v>19.899999999999999</v>
      </c>
      <c r="C662" s="21">
        <v>22.9</v>
      </c>
      <c r="D662" s="19">
        <f t="shared" si="11"/>
        <v>0</v>
      </c>
      <c r="E662" s="24" t="s">
        <v>37</v>
      </c>
    </row>
    <row r="663" spans="2:5" x14ac:dyDescent="0.3">
      <c r="B663" s="20">
        <v>20.399999999999999</v>
      </c>
      <c r="C663" s="21">
        <v>12.4</v>
      </c>
      <c r="D663" s="19">
        <f t="shared" si="11"/>
        <v>0</v>
      </c>
      <c r="E663" s="24" t="s">
        <v>37</v>
      </c>
    </row>
    <row r="664" spans="2:5" x14ac:dyDescent="0.3">
      <c r="B664" s="20">
        <v>23.9</v>
      </c>
      <c r="C664" s="21">
        <v>28.2</v>
      </c>
      <c r="D664" s="19">
        <f t="shared" si="11"/>
        <v>0</v>
      </c>
      <c r="E664" s="24" t="s">
        <v>37</v>
      </c>
    </row>
    <row r="665" spans="2:5" x14ac:dyDescent="0.3">
      <c r="B665" s="20">
        <v>26.9</v>
      </c>
      <c r="C665" s="21">
        <v>31</v>
      </c>
      <c r="D665" s="19">
        <f t="shared" si="11"/>
        <v>0</v>
      </c>
      <c r="E665" s="24" t="s">
        <v>37</v>
      </c>
    </row>
    <row r="666" spans="2:5" x14ac:dyDescent="0.3">
      <c r="B666" s="20">
        <v>29.9</v>
      </c>
      <c r="C666" s="21">
        <v>16.399999999999999</v>
      </c>
      <c r="D666" s="19">
        <f t="shared" si="11"/>
        <v>0</v>
      </c>
      <c r="E666" s="24" t="s">
        <v>37</v>
      </c>
    </row>
    <row r="667" spans="2:5" x14ac:dyDescent="0.3">
      <c r="B667" s="20">
        <v>18.600000000000001</v>
      </c>
      <c r="C667" s="21">
        <v>8.9</v>
      </c>
      <c r="D667" s="19">
        <f t="shared" si="11"/>
        <v>0</v>
      </c>
      <c r="E667" s="24" t="s">
        <v>37</v>
      </c>
    </row>
    <row r="668" spans="2:5" x14ac:dyDescent="0.3">
      <c r="B668" s="20">
        <v>10.9</v>
      </c>
      <c r="C668" s="21">
        <v>66.8</v>
      </c>
      <c r="D668" s="19">
        <f t="shared" si="11"/>
        <v>1</v>
      </c>
      <c r="E668" s="24" t="s">
        <v>104</v>
      </c>
    </row>
    <row r="669" spans="2:5" x14ac:dyDescent="0.3">
      <c r="B669" s="20">
        <v>18.899999999999999</v>
      </c>
      <c r="C669" s="21">
        <v>7.7</v>
      </c>
      <c r="D669" s="19">
        <f t="shared" si="11"/>
        <v>1</v>
      </c>
      <c r="E669" s="24" t="s">
        <v>104</v>
      </c>
    </row>
    <row r="670" spans="2:5" x14ac:dyDescent="0.3">
      <c r="B670" s="20">
        <v>23.9</v>
      </c>
      <c r="C670" s="21">
        <v>14.3</v>
      </c>
      <c r="D670" s="19">
        <f t="shared" si="11"/>
        <v>1</v>
      </c>
      <c r="E670" s="24" t="s">
        <v>34</v>
      </c>
    </row>
    <row r="671" spans="2:5" x14ac:dyDescent="0.3">
      <c r="B671" s="20">
        <v>18.899999999999999</v>
      </c>
      <c r="C671" s="21">
        <v>36.4</v>
      </c>
      <c r="D671" s="19">
        <f t="shared" si="11"/>
        <v>1</v>
      </c>
      <c r="E671" s="24" t="s">
        <v>34</v>
      </c>
    </row>
    <row r="672" spans="2:5" x14ac:dyDescent="0.3">
      <c r="B672" s="20">
        <v>3.9</v>
      </c>
      <c r="C672" s="21">
        <v>78</v>
      </c>
      <c r="D672" s="19">
        <f t="shared" si="11"/>
        <v>0</v>
      </c>
      <c r="E672" s="24" t="s">
        <v>37</v>
      </c>
    </row>
    <row r="673" spans="2:5" x14ac:dyDescent="0.3">
      <c r="B673" s="20">
        <v>11.9</v>
      </c>
      <c r="C673" s="21">
        <v>45.8</v>
      </c>
      <c r="D673" s="19">
        <f t="shared" si="11"/>
        <v>1</v>
      </c>
      <c r="E673" s="24" t="s">
        <v>104</v>
      </c>
    </row>
    <row r="674" spans="2:5" x14ac:dyDescent="0.3">
      <c r="B674" s="20">
        <v>20.9</v>
      </c>
      <c r="C674" s="21">
        <v>29.5</v>
      </c>
      <c r="D674" s="19">
        <f t="shared" si="11"/>
        <v>1</v>
      </c>
      <c r="E674" s="24" t="s">
        <v>34</v>
      </c>
    </row>
    <row r="675" spans="2:5" x14ac:dyDescent="0.3">
      <c r="B675" s="20">
        <v>32.1</v>
      </c>
      <c r="C675" s="21">
        <v>4.3</v>
      </c>
      <c r="D675" s="19">
        <f t="shared" si="11"/>
        <v>1</v>
      </c>
      <c r="E675" s="24" t="s">
        <v>34</v>
      </c>
    </row>
    <row r="676" spans="2:5" x14ac:dyDescent="0.3">
      <c r="B676" s="20">
        <v>14.5</v>
      </c>
      <c r="C676" s="21">
        <v>59.6</v>
      </c>
      <c r="D676" s="19">
        <f t="shared" si="11"/>
        <v>0</v>
      </c>
      <c r="E676" s="24" t="s">
        <v>37</v>
      </c>
    </row>
    <row r="677" spans="2:5" x14ac:dyDescent="0.3">
      <c r="B677" s="20">
        <v>19.899999999999999</v>
      </c>
      <c r="C677" s="21">
        <v>33.299999999999997</v>
      </c>
      <c r="D677" s="19">
        <f t="shared" si="11"/>
        <v>0</v>
      </c>
      <c r="E677" s="24" t="s">
        <v>37</v>
      </c>
    </row>
    <row r="678" spans="2:5" x14ac:dyDescent="0.3">
      <c r="B678" s="20">
        <v>29.6</v>
      </c>
      <c r="C678" s="21">
        <v>1.9</v>
      </c>
      <c r="D678" s="19">
        <f t="shared" si="11"/>
        <v>0</v>
      </c>
      <c r="E678" s="24" t="s">
        <v>37</v>
      </c>
    </row>
    <row r="679" spans="2:5" x14ac:dyDescent="0.3">
      <c r="B679" s="20">
        <v>17.899999999999999</v>
      </c>
      <c r="C679" s="21">
        <v>31.8</v>
      </c>
      <c r="D679" s="19">
        <f t="shared" si="11"/>
        <v>0</v>
      </c>
      <c r="E679" s="24" t="s">
        <v>37</v>
      </c>
    </row>
    <row r="680" spans="2:5" x14ac:dyDescent="0.3">
      <c r="B680" s="20">
        <v>6.5</v>
      </c>
      <c r="C680" s="21">
        <v>90</v>
      </c>
      <c r="D680" s="19">
        <f t="shared" si="11"/>
        <v>0</v>
      </c>
      <c r="E680" s="24" t="s">
        <v>37</v>
      </c>
    </row>
    <row r="681" spans="2:5" x14ac:dyDescent="0.3">
      <c r="B681" s="20">
        <v>8.9</v>
      </c>
      <c r="C681" s="21">
        <v>55</v>
      </c>
      <c r="D681" s="19">
        <f t="shared" si="11"/>
        <v>0</v>
      </c>
      <c r="E681" s="24" t="s">
        <v>37</v>
      </c>
    </row>
    <row r="682" spans="2:5" x14ac:dyDescent="0.3">
      <c r="B682" s="20">
        <v>12.9</v>
      </c>
      <c r="C682" s="21">
        <v>41.5</v>
      </c>
      <c r="D682" s="19">
        <f t="shared" si="11"/>
        <v>0</v>
      </c>
      <c r="E682" s="24" t="s">
        <v>37</v>
      </c>
    </row>
    <row r="683" spans="2:5" x14ac:dyDescent="0.3">
      <c r="B683" s="20">
        <v>11.9</v>
      </c>
      <c r="C683" s="21">
        <v>46</v>
      </c>
      <c r="D683" s="19">
        <f t="shared" si="11"/>
        <v>0</v>
      </c>
      <c r="E683" s="24" t="s">
        <v>37</v>
      </c>
    </row>
    <row r="684" spans="2:5" x14ac:dyDescent="0.3">
      <c r="B684" s="20">
        <v>18.899999999999999</v>
      </c>
      <c r="C684" s="21">
        <v>25.9</v>
      </c>
      <c r="D684" s="19">
        <f t="shared" si="11"/>
        <v>0</v>
      </c>
      <c r="E684" s="24" t="s">
        <v>37</v>
      </c>
    </row>
    <row r="685" spans="2:5" x14ac:dyDescent="0.3">
      <c r="B685" s="20">
        <v>18.899999999999999</v>
      </c>
      <c r="C685" s="21">
        <v>28.1</v>
      </c>
      <c r="D685" s="19">
        <f t="shared" si="11"/>
        <v>0</v>
      </c>
      <c r="E685" s="24" t="s">
        <v>37</v>
      </c>
    </row>
    <row r="686" spans="2:5" x14ac:dyDescent="0.3">
      <c r="B686" s="20">
        <v>12.9</v>
      </c>
      <c r="C686" s="21">
        <v>39.9</v>
      </c>
      <c r="D686" s="19">
        <f t="shared" si="11"/>
        <v>0</v>
      </c>
      <c r="E686" s="24" t="s">
        <v>37</v>
      </c>
    </row>
    <row r="687" spans="2:5" x14ac:dyDescent="0.3">
      <c r="B687" s="20">
        <v>11.9</v>
      </c>
      <c r="C687" s="21">
        <v>63.8</v>
      </c>
      <c r="D687" s="19">
        <f t="shared" si="11"/>
        <v>0</v>
      </c>
      <c r="E687" s="24" t="s">
        <v>47</v>
      </c>
    </row>
    <row r="688" spans="2:5" x14ac:dyDescent="0.3">
      <c r="B688" s="20">
        <v>26.9</v>
      </c>
      <c r="C688" s="21">
        <v>29.7</v>
      </c>
      <c r="D688" s="19">
        <f t="shared" si="11"/>
        <v>0</v>
      </c>
      <c r="E688" s="24" t="s">
        <v>47</v>
      </c>
    </row>
    <row r="689" spans="2:5" x14ac:dyDescent="0.3">
      <c r="B689" s="20">
        <v>16</v>
      </c>
      <c r="C689" s="21">
        <v>42</v>
      </c>
      <c r="D689" s="19">
        <f t="shared" si="11"/>
        <v>0</v>
      </c>
      <c r="E689" s="24" t="s">
        <v>47</v>
      </c>
    </row>
    <row r="690" spans="2:5" x14ac:dyDescent="0.3">
      <c r="B690" s="20">
        <v>22.9</v>
      </c>
      <c r="C690" s="21">
        <v>28.5</v>
      </c>
      <c r="D690" s="19">
        <f t="shared" si="11"/>
        <v>0</v>
      </c>
      <c r="E690" s="24" t="s">
        <v>47</v>
      </c>
    </row>
    <row r="691" spans="2:5" x14ac:dyDescent="0.3">
      <c r="B691" s="20">
        <v>30.1</v>
      </c>
      <c r="C691" s="21">
        <v>3.2</v>
      </c>
      <c r="D691" s="19">
        <f t="shared" si="11"/>
        <v>0</v>
      </c>
      <c r="E691" s="24" t="s">
        <v>47</v>
      </c>
    </row>
    <row r="692" spans="2:5" x14ac:dyDescent="0.3">
      <c r="B692" s="20">
        <v>9.9</v>
      </c>
      <c r="C692" s="21">
        <v>50</v>
      </c>
      <c r="D692" s="19">
        <f t="shared" si="11"/>
        <v>0</v>
      </c>
      <c r="E692" s="24" t="s">
        <v>37</v>
      </c>
    </row>
    <row r="693" spans="2:5" x14ac:dyDescent="0.3">
      <c r="B693" s="20">
        <v>12.9</v>
      </c>
      <c r="C693" s="21">
        <v>12.8</v>
      </c>
      <c r="D693" s="19">
        <f t="shared" si="11"/>
        <v>0</v>
      </c>
      <c r="E693" s="24" t="s">
        <v>37</v>
      </c>
    </row>
    <row r="694" spans="2:5" x14ac:dyDescent="0.3">
      <c r="B694" s="20">
        <v>13.8</v>
      </c>
      <c r="C694" s="21">
        <v>40</v>
      </c>
      <c r="D694" s="19">
        <f t="shared" si="11"/>
        <v>0</v>
      </c>
      <c r="E694" s="24" t="s">
        <v>37</v>
      </c>
    </row>
    <row r="695" spans="2:5" x14ac:dyDescent="0.3">
      <c r="B695" s="20">
        <v>15.6</v>
      </c>
      <c r="C695" s="21">
        <v>27</v>
      </c>
      <c r="D695" s="19">
        <f t="shared" si="11"/>
        <v>0</v>
      </c>
      <c r="E695" s="24" t="s">
        <v>37</v>
      </c>
    </row>
    <row r="696" spans="2:5" x14ac:dyDescent="0.3">
      <c r="B696" s="20">
        <v>14.9</v>
      </c>
      <c r="C696" s="21">
        <v>14.2</v>
      </c>
      <c r="D696" s="19">
        <f t="shared" si="11"/>
        <v>0</v>
      </c>
      <c r="E696" s="24" t="s">
        <v>37</v>
      </c>
    </row>
    <row r="697" spans="2:5" x14ac:dyDescent="0.3">
      <c r="B697" s="20">
        <v>14.9</v>
      </c>
      <c r="C697" s="21">
        <v>24.7</v>
      </c>
      <c r="D697" s="19">
        <f t="shared" si="11"/>
        <v>0</v>
      </c>
      <c r="E697" s="24" t="s">
        <v>37</v>
      </c>
    </row>
    <row r="698" spans="2:5" x14ac:dyDescent="0.3">
      <c r="B698" s="20">
        <v>17.899999999999999</v>
      </c>
      <c r="C698" s="21">
        <v>17.7</v>
      </c>
      <c r="D698" s="19">
        <f t="shared" si="11"/>
        <v>0</v>
      </c>
      <c r="E698" s="24" t="s">
        <v>37</v>
      </c>
    </row>
    <row r="699" spans="2:5" x14ac:dyDescent="0.3">
      <c r="B699" s="20">
        <v>16.899999999999999</v>
      </c>
      <c r="C699" s="21">
        <v>22</v>
      </c>
      <c r="D699" s="19">
        <f t="shared" si="11"/>
        <v>0</v>
      </c>
      <c r="E699" s="24" t="s">
        <v>37</v>
      </c>
    </row>
    <row r="700" spans="2:5" x14ac:dyDescent="0.3">
      <c r="B700" s="20">
        <v>12.9</v>
      </c>
      <c r="C700" s="21">
        <v>77.3</v>
      </c>
      <c r="D700" s="19">
        <f t="shared" si="11"/>
        <v>0</v>
      </c>
      <c r="E700" s="24" t="s">
        <v>37</v>
      </c>
    </row>
    <row r="701" spans="2:5" x14ac:dyDescent="0.3">
      <c r="B701" s="20">
        <v>9.9</v>
      </c>
      <c r="C701" s="21">
        <v>45.7</v>
      </c>
      <c r="D701" s="19">
        <f t="shared" si="11"/>
        <v>0</v>
      </c>
      <c r="E701" s="24" t="s">
        <v>37</v>
      </c>
    </row>
    <row r="702" spans="2:5" x14ac:dyDescent="0.3">
      <c r="B702" s="20">
        <v>13.4</v>
      </c>
      <c r="C702" s="21">
        <v>75.400000000000006</v>
      </c>
      <c r="D702" s="19">
        <f t="shared" si="11"/>
        <v>0</v>
      </c>
      <c r="E702" s="24" t="s">
        <v>37</v>
      </c>
    </row>
    <row r="703" spans="2:5" x14ac:dyDescent="0.3">
      <c r="B703" s="20">
        <v>11.9</v>
      </c>
      <c r="C703" s="21">
        <v>26.5</v>
      </c>
      <c r="D703" s="19">
        <f t="shared" si="11"/>
        <v>0</v>
      </c>
      <c r="E703" s="24" t="s">
        <v>37</v>
      </c>
    </row>
    <row r="704" spans="2:5" x14ac:dyDescent="0.3">
      <c r="B704" s="20">
        <v>15.9</v>
      </c>
      <c r="C704" s="21">
        <v>27.4</v>
      </c>
      <c r="D704" s="19">
        <f t="shared" si="11"/>
        <v>0</v>
      </c>
      <c r="E704" s="24" t="s">
        <v>37</v>
      </c>
    </row>
    <row r="705" spans="2:5" x14ac:dyDescent="0.3">
      <c r="B705" s="20">
        <v>14.9</v>
      </c>
      <c r="C705" s="21">
        <v>25.9</v>
      </c>
      <c r="D705" s="19">
        <f t="shared" si="11"/>
        <v>0</v>
      </c>
      <c r="E705" s="24" t="s">
        <v>37</v>
      </c>
    </row>
    <row r="706" spans="2:5" x14ac:dyDescent="0.3">
      <c r="B706" s="20">
        <v>13.9</v>
      </c>
      <c r="C706" s="21">
        <v>49.7</v>
      </c>
      <c r="D706" s="19">
        <f t="shared" si="11"/>
        <v>0</v>
      </c>
      <c r="E706" s="24" t="s">
        <v>37</v>
      </c>
    </row>
    <row r="707" spans="2:5" x14ac:dyDescent="0.3">
      <c r="B707" s="20">
        <v>10.9</v>
      </c>
      <c r="C707" s="21">
        <v>62.7</v>
      </c>
      <c r="D707" s="19">
        <f t="shared" si="11"/>
        <v>1</v>
      </c>
      <c r="E707" s="24" t="s">
        <v>34</v>
      </c>
    </row>
    <row r="708" spans="2:5" x14ac:dyDescent="0.3">
      <c r="B708" s="20">
        <v>15.9</v>
      </c>
      <c r="C708" s="21">
        <v>34.1</v>
      </c>
      <c r="D708" s="19">
        <f t="shared" ref="D708:D745" si="12">IF(OR(E708="SUV",E708="Minivan",E708="Van",E708="PickupT",E708="Wagon"),1,0)</f>
        <v>1</v>
      </c>
      <c r="E708" s="24" t="s">
        <v>34</v>
      </c>
    </row>
    <row r="709" spans="2:5" x14ac:dyDescent="0.3">
      <c r="B709" s="20">
        <v>16.899999999999999</v>
      </c>
      <c r="C709" s="21">
        <v>29.4</v>
      </c>
      <c r="D709" s="19">
        <f t="shared" si="12"/>
        <v>1</v>
      </c>
      <c r="E709" s="24" t="s">
        <v>34</v>
      </c>
    </row>
    <row r="710" spans="2:5" x14ac:dyDescent="0.3">
      <c r="B710" s="20">
        <v>31.9</v>
      </c>
      <c r="C710" s="21">
        <v>5.3</v>
      </c>
      <c r="D710" s="19">
        <f t="shared" si="12"/>
        <v>1</v>
      </c>
      <c r="E710" s="24" t="s">
        <v>34</v>
      </c>
    </row>
    <row r="711" spans="2:5" x14ac:dyDescent="0.3">
      <c r="B711" s="20">
        <v>26.9</v>
      </c>
      <c r="C711" s="21">
        <v>26.9</v>
      </c>
      <c r="D711" s="19">
        <f t="shared" si="12"/>
        <v>1</v>
      </c>
      <c r="E711" s="24" t="s">
        <v>34</v>
      </c>
    </row>
    <row r="712" spans="2:5" x14ac:dyDescent="0.3">
      <c r="B712" s="20">
        <v>19.899999999999999</v>
      </c>
      <c r="C712" s="21">
        <v>25.4</v>
      </c>
      <c r="D712" s="19">
        <f t="shared" si="12"/>
        <v>1</v>
      </c>
      <c r="E712" s="24" t="s">
        <v>34</v>
      </c>
    </row>
    <row r="713" spans="2:5" x14ac:dyDescent="0.3">
      <c r="B713" s="20">
        <v>31.3</v>
      </c>
      <c r="C713" s="21">
        <v>6.3</v>
      </c>
      <c r="D713" s="19">
        <f t="shared" si="12"/>
        <v>1</v>
      </c>
      <c r="E713" s="24" t="s">
        <v>34</v>
      </c>
    </row>
    <row r="714" spans="2:5" x14ac:dyDescent="0.3">
      <c r="B714" s="20">
        <v>9.9</v>
      </c>
      <c r="C714" s="21">
        <v>68.7</v>
      </c>
      <c r="D714" s="19">
        <f t="shared" si="12"/>
        <v>1</v>
      </c>
      <c r="E714" s="24" t="s">
        <v>104</v>
      </c>
    </row>
    <row r="715" spans="2:5" x14ac:dyDescent="0.3">
      <c r="B715" s="20">
        <v>25.9</v>
      </c>
      <c r="C715" s="21">
        <v>31.7</v>
      </c>
      <c r="D715" s="19">
        <f t="shared" si="12"/>
        <v>0</v>
      </c>
      <c r="E715" s="24" t="s">
        <v>37</v>
      </c>
    </row>
    <row r="716" spans="2:5" x14ac:dyDescent="0.3">
      <c r="B716" s="20">
        <v>9.9</v>
      </c>
      <c r="C716" s="21">
        <v>38.5</v>
      </c>
      <c r="D716" s="19">
        <f t="shared" si="12"/>
        <v>1</v>
      </c>
      <c r="E716" s="24" t="s">
        <v>34</v>
      </c>
    </row>
    <row r="717" spans="2:5" x14ac:dyDescent="0.3">
      <c r="B717" s="20">
        <v>12.9</v>
      </c>
      <c r="C717" s="21">
        <v>56.8</v>
      </c>
      <c r="D717" s="19">
        <f t="shared" si="12"/>
        <v>1</v>
      </c>
      <c r="E717" s="24" t="s">
        <v>34</v>
      </c>
    </row>
    <row r="718" spans="2:5" x14ac:dyDescent="0.3">
      <c r="B718" s="20">
        <v>15.2</v>
      </c>
      <c r="C718" s="21">
        <v>29.4</v>
      </c>
      <c r="D718" s="19">
        <f t="shared" si="12"/>
        <v>1</v>
      </c>
      <c r="E718" s="24" t="s">
        <v>34</v>
      </c>
    </row>
    <row r="719" spans="2:5" x14ac:dyDescent="0.3">
      <c r="B719" s="20">
        <v>13.9</v>
      </c>
      <c r="C719" s="21">
        <v>59.5</v>
      </c>
      <c r="D719" s="19">
        <f t="shared" si="12"/>
        <v>1</v>
      </c>
      <c r="E719" s="24" t="s">
        <v>34</v>
      </c>
    </row>
    <row r="720" spans="2:5" x14ac:dyDescent="0.3">
      <c r="B720" s="20">
        <v>19.899999999999999</v>
      </c>
      <c r="C720" s="21">
        <v>31.3</v>
      </c>
      <c r="D720" s="19">
        <f t="shared" si="12"/>
        <v>1</v>
      </c>
      <c r="E720" s="24" t="s">
        <v>58</v>
      </c>
    </row>
    <row r="721" spans="2:5" x14ac:dyDescent="0.3">
      <c r="B721" s="20">
        <v>17.899999999999999</v>
      </c>
      <c r="C721" s="21">
        <v>43.8</v>
      </c>
      <c r="D721" s="19">
        <f t="shared" si="12"/>
        <v>1</v>
      </c>
      <c r="E721" s="24" t="s">
        <v>58</v>
      </c>
    </row>
    <row r="722" spans="2:5" x14ac:dyDescent="0.3">
      <c r="B722" s="20">
        <v>8.9</v>
      </c>
      <c r="C722" s="21">
        <v>59.4</v>
      </c>
      <c r="D722" s="19">
        <f t="shared" si="12"/>
        <v>1</v>
      </c>
      <c r="E722" s="24" t="s">
        <v>70</v>
      </c>
    </row>
    <row r="723" spans="2:5" x14ac:dyDescent="0.3">
      <c r="B723" s="20">
        <v>35.9</v>
      </c>
      <c r="C723" s="21">
        <v>5.4</v>
      </c>
      <c r="D723" s="19">
        <f t="shared" si="12"/>
        <v>1</v>
      </c>
      <c r="E723" s="24" t="s">
        <v>70</v>
      </c>
    </row>
    <row r="724" spans="2:5" x14ac:dyDescent="0.3">
      <c r="B724" s="20">
        <v>17.399999999999999</v>
      </c>
      <c r="C724" s="21">
        <v>27.6</v>
      </c>
      <c r="D724" s="19">
        <f t="shared" si="12"/>
        <v>1</v>
      </c>
      <c r="E724" s="24" t="s">
        <v>70</v>
      </c>
    </row>
    <row r="725" spans="2:5" x14ac:dyDescent="0.3">
      <c r="B725" s="20">
        <v>14.9</v>
      </c>
      <c r="C725" s="21">
        <v>20.2</v>
      </c>
      <c r="D725" s="19">
        <f t="shared" si="12"/>
        <v>0</v>
      </c>
      <c r="E725" s="24" t="s">
        <v>37</v>
      </c>
    </row>
    <row r="726" spans="2:5" x14ac:dyDescent="0.3">
      <c r="B726" s="20">
        <v>11.6</v>
      </c>
      <c r="C726" s="21">
        <v>12.4</v>
      </c>
      <c r="D726" s="19">
        <f t="shared" si="12"/>
        <v>0</v>
      </c>
      <c r="E726" s="24" t="s">
        <v>37</v>
      </c>
    </row>
    <row r="727" spans="2:5" x14ac:dyDescent="0.3">
      <c r="B727" s="20">
        <v>9.9</v>
      </c>
      <c r="C727" s="21">
        <v>30.8</v>
      </c>
      <c r="D727" s="19">
        <f t="shared" si="12"/>
        <v>0</v>
      </c>
      <c r="E727" s="24" t="s">
        <v>37</v>
      </c>
    </row>
    <row r="728" spans="2:5" x14ac:dyDescent="0.3">
      <c r="B728" s="20">
        <v>17.899999999999999</v>
      </c>
      <c r="C728" s="21">
        <v>19.2</v>
      </c>
      <c r="D728" s="19">
        <f t="shared" si="12"/>
        <v>0</v>
      </c>
      <c r="E728" s="24" t="s">
        <v>37</v>
      </c>
    </row>
    <row r="729" spans="2:5" x14ac:dyDescent="0.3">
      <c r="B729" s="20">
        <v>8.9</v>
      </c>
      <c r="C729" s="21">
        <v>83.9</v>
      </c>
      <c r="D729" s="19">
        <f t="shared" si="12"/>
        <v>0</v>
      </c>
      <c r="E729" s="24" t="s">
        <v>37</v>
      </c>
    </row>
    <row r="730" spans="2:5" x14ac:dyDescent="0.3">
      <c r="B730" s="20">
        <v>3.8</v>
      </c>
      <c r="C730" s="21">
        <v>113</v>
      </c>
      <c r="D730" s="19">
        <f t="shared" si="12"/>
        <v>0</v>
      </c>
      <c r="E730" s="24" t="s">
        <v>37</v>
      </c>
    </row>
    <row r="731" spans="2:5" x14ac:dyDescent="0.3">
      <c r="B731" s="20">
        <v>14.8</v>
      </c>
      <c r="C731" s="21">
        <v>44.6</v>
      </c>
      <c r="D731" s="19">
        <f t="shared" si="12"/>
        <v>0</v>
      </c>
      <c r="E731" s="24" t="s">
        <v>37</v>
      </c>
    </row>
    <row r="732" spans="2:5" x14ac:dyDescent="0.3">
      <c r="B732" s="20">
        <v>14.9</v>
      </c>
      <c r="C732" s="21">
        <v>38.9</v>
      </c>
      <c r="D732" s="19">
        <f t="shared" si="12"/>
        <v>0</v>
      </c>
      <c r="E732" s="24" t="s">
        <v>37</v>
      </c>
    </row>
    <row r="733" spans="2:5" x14ac:dyDescent="0.3">
      <c r="B733" s="20">
        <v>14.8</v>
      </c>
      <c r="C733" s="21">
        <v>39.799999999999997</v>
      </c>
      <c r="D733" s="19">
        <f t="shared" si="12"/>
        <v>0</v>
      </c>
      <c r="E733" s="24" t="s">
        <v>37</v>
      </c>
    </row>
    <row r="734" spans="2:5" x14ac:dyDescent="0.3">
      <c r="B734" s="20">
        <v>14.8</v>
      </c>
      <c r="C734" s="21">
        <v>43.4</v>
      </c>
      <c r="D734" s="19">
        <f t="shared" si="12"/>
        <v>0</v>
      </c>
      <c r="E734" s="24" t="s">
        <v>37</v>
      </c>
    </row>
    <row r="735" spans="2:5" x14ac:dyDescent="0.3">
      <c r="B735" s="20">
        <v>4.9000000000000004</v>
      </c>
      <c r="C735" s="21">
        <v>80</v>
      </c>
      <c r="D735" s="19">
        <f t="shared" si="12"/>
        <v>0</v>
      </c>
      <c r="E735" s="24" t="s">
        <v>37</v>
      </c>
    </row>
    <row r="736" spans="2:5" x14ac:dyDescent="0.3">
      <c r="B736" s="20">
        <v>7.9</v>
      </c>
      <c r="C736" s="21">
        <v>68.599999999999994</v>
      </c>
      <c r="D736" s="19">
        <f t="shared" si="12"/>
        <v>0</v>
      </c>
      <c r="E736" s="24" t="s">
        <v>37</v>
      </c>
    </row>
    <row r="737" spans="2:5" x14ac:dyDescent="0.3">
      <c r="B737" s="20">
        <v>17.8</v>
      </c>
      <c r="C737" s="21">
        <v>32</v>
      </c>
      <c r="D737" s="19">
        <f t="shared" si="12"/>
        <v>0</v>
      </c>
      <c r="E737" s="24" t="s">
        <v>37</v>
      </c>
    </row>
    <row r="738" spans="2:5" x14ac:dyDescent="0.3">
      <c r="B738" s="20">
        <v>15.8</v>
      </c>
      <c r="C738" s="21">
        <v>43</v>
      </c>
      <c r="D738" s="19">
        <f t="shared" si="12"/>
        <v>0</v>
      </c>
      <c r="E738" s="24" t="s">
        <v>37</v>
      </c>
    </row>
    <row r="739" spans="2:5" x14ac:dyDescent="0.3">
      <c r="B739" s="20">
        <v>14.8</v>
      </c>
      <c r="C739" s="21">
        <v>51.1</v>
      </c>
      <c r="D739" s="19">
        <f t="shared" si="12"/>
        <v>0</v>
      </c>
      <c r="E739" s="24" t="s">
        <v>37</v>
      </c>
    </row>
    <row r="740" spans="2:5" x14ac:dyDescent="0.3">
      <c r="B740" s="20">
        <v>8.3000000000000007</v>
      </c>
      <c r="C740" s="21">
        <v>80.900000000000006</v>
      </c>
      <c r="D740" s="19">
        <f t="shared" si="12"/>
        <v>0</v>
      </c>
      <c r="E740" s="24" t="s">
        <v>37</v>
      </c>
    </row>
    <row r="741" spans="2:5" x14ac:dyDescent="0.3">
      <c r="B741" s="20">
        <v>7.9</v>
      </c>
      <c r="C741" s="21">
        <v>92</v>
      </c>
      <c r="D741" s="19">
        <f t="shared" si="12"/>
        <v>0</v>
      </c>
      <c r="E741" s="24" t="s">
        <v>37</v>
      </c>
    </row>
    <row r="742" spans="2:5" x14ac:dyDescent="0.3">
      <c r="B742" s="20">
        <v>14.9</v>
      </c>
      <c r="C742" s="21">
        <v>49.6</v>
      </c>
      <c r="D742" s="19">
        <f t="shared" si="12"/>
        <v>0</v>
      </c>
      <c r="E742" s="24" t="s">
        <v>37</v>
      </c>
    </row>
    <row r="743" spans="2:5" x14ac:dyDescent="0.3">
      <c r="B743" s="20">
        <v>9.9</v>
      </c>
      <c r="C743" s="21">
        <v>55.9</v>
      </c>
      <c r="D743" s="19">
        <f t="shared" si="12"/>
        <v>0</v>
      </c>
      <c r="E743" s="24" t="s">
        <v>37</v>
      </c>
    </row>
    <row r="744" spans="2:5" x14ac:dyDescent="0.3">
      <c r="B744" s="20">
        <v>5.9</v>
      </c>
      <c r="C744" s="21">
        <v>80</v>
      </c>
      <c r="D744" s="19">
        <f t="shared" si="12"/>
        <v>0</v>
      </c>
      <c r="E744" s="24" t="s">
        <v>37</v>
      </c>
    </row>
    <row r="745" spans="2:5" x14ac:dyDescent="0.3">
      <c r="B745" s="20">
        <v>24.4</v>
      </c>
      <c r="C745" s="21">
        <v>27.6</v>
      </c>
      <c r="D745" s="19">
        <f t="shared" si="12"/>
        <v>0</v>
      </c>
      <c r="E745" s="24" t="s">
        <v>47</v>
      </c>
    </row>
    <row r="774" spans="8:10" ht="15" thickBot="1" x14ac:dyDescent="0.35">
      <c r="H774" s="6"/>
      <c r="I774" s="6"/>
      <c r="J774" s="6"/>
    </row>
  </sheetData>
  <autoFilter ref="B2:E745" xr:uid="{1986E520-81A2-48FF-BC49-64F1FEDFA291}"/>
  <mergeCells count="4">
    <mergeCell ref="H51:I51"/>
    <mergeCell ref="K51:L51"/>
    <mergeCell ref="H65:I65"/>
    <mergeCell ref="K65:L6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F1E8-A552-4854-93D4-6CD9D6F3A287}">
  <dimension ref="B2:T808"/>
  <sheetViews>
    <sheetView topLeftCell="G1" workbookViewId="0">
      <selection activeCell="Q2" sqref="Q2:S8"/>
    </sheetView>
  </sheetViews>
  <sheetFormatPr defaultRowHeight="14.4" x14ac:dyDescent="0.3"/>
  <cols>
    <col min="4" max="4" width="10.6640625" bestFit="1" customWidth="1"/>
    <col min="5" max="6" width="10.6640625" customWidth="1"/>
    <col min="7" max="7" width="12.77734375" bestFit="1" customWidth="1"/>
    <col min="10" max="10" width="20" customWidth="1"/>
    <col min="11" max="11" width="11.109375" bestFit="1" customWidth="1"/>
    <col min="12" max="12" width="13.44140625" bestFit="1" customWidth="1"/>
    <col min="13" max="13" width="13.77734375" customWidth="1"/>
    <col min="14" max="14" width="9" bestFit="1" customWidth="1"/>
    <col min="15" max="15" width="12.44140625" bestFit="1" customWidth="1"/>
    <col min="16" max="16" width="15.6640625" bestFit="1" customWidth="1"/>
    <col min="17" max="17" width="16.6640625" customWidth="1"/>
    <col min="18" max="18" width="15.77734375" customWidth="1"/>
    <col min="19" max="19" width="15.6640625" customWidth="1"/>
  </cols>
  <sheetData>
    <row r="2" spans="2:20" ht="40.200000000000003" customHeight="1" x14ac:dyDescent="0.3">
      <c r="B2" s="13" t="s">
        <v>18</v>
      </c>
      <c r="C2" s="14" t="s">
        <v>0</v>
      </c>
      <c r="D2" s="15" t="s">
        <v>28</v>
      </c>
      <c r="E2" s="15" t="s">
        <v>472</v>
      </c>
      <c r="F2" s="15" t="s">
        <v>473</v>
      </c>
      <c r="G2" s="16" t="s">
        <v>29</v>
      </c>
      <c r="J2" s="77" t="s">
        <v>435</v>
      </c>
      <c r="K2" s="39">
        <v>0</v>
      </c>
      <c r="R2" s="131" t="s">
        <v>470</v>
      </c>
      <c r="S2" s="132" t="s">
        <v>521</v>
      </c>
    </row>
    <row r="3" spans="2:20" x14ac:dyDescent="0.3">
      <c r="B3" s="20">
        <v>24.9</v>
      </c>
      <c r="C3" s="21">
        <v>45.5</v>
      </c>
      <c r="D3" s="22">
        <v>0</v>
      </c>
      <c r="E3" s="135">
        <f t="shared" ref="E3:E66" si="0">C3-35</f>
        <v>10.5</v>
      </c>
      <c r="F3" s="22">
        <f>D3-0</f>
        <v>0</v>
      </c>
      <c r="G3" s="23" t="s">
        <v>33</v>
      </c>
      <c r="J3" s="77" t="s">
        <v>436</v>
      </c>
      <c r="K3" s="39">
        <v>1</v>
      </c>
      <c r="Q3" s="39" t="s">
        <v>429</v>
      </c>
      <c r="R3" s="130">
        <v>26.186299999999999</v>
      </c>
      <c r="S3" s="130">
        <f>K22</f>
        <v>27.626412253501911</v>
      </c>
    </row>
    <row r="4" spans="2:20" x14ac:dyDescent="0.3">
      <c r="B4" s="20">
        <v>13.5</v>
      </c>
      <c r="C4" s="21">
        <v>80</v>
      </c>
      <c r="D4" s="22">
        <v>0</v>
      </c>
      <c r="E4" s="135">
        <f t="shared" si="0"/>
        <v>45</v>
      </c>
      <c r="F4" s="22">
        <f t="shared" ref="F4:F67" si="1">D4-0</f>
        <v>0</v>
      </c>
      <c r="G4" s="23" t="s">
        <v>33</v>
      </c>
      <c r="Q4" s="39" t="s">
        <v>0</v>
      </c>
      <c r="R4" s="130">
        <v>-0.21149999999999999</v>
      </c>
      <c r="S4" s="130">
        <f>K23</f>
        <v>-0.20545801683619042</v>
      </c>
    </row>
    <row r="5" spans="2:20" x14ac:dyDescent="0.3">
      <c r="B5" s="20">
        <v>5.9</v>
      </c>
      <c r="C5" s="21">
        <v>114</v>
      </c>
      <c r="D5" s="22">
        <v>0</v>
      </c>
      <c r="E5" s="135">
        <f t="shared" si="0"/>
        <v>79</v>
      </c>
      <c r="F5" s="22">
        <f t="shared" si="1"/>
        <v>0</v>
      </c>
      <c r="G5" s="23" t="s">
        <v>33</v>
      </c>
      <c r="Q5" s="39" t="s">
        <v>468</v>
      </c>
      <c r="R5" s="133" t="s">
        <v>471</v>
      </c>
      <c r="S5" s="130">
        <f>K24</f>
        <v>-4.7046667390063002</v>
      </c>
    </row>
    <row r="6" spans="2:20" x14ac:dyDescent="0.3">
      <c r="B6" s="20">
        <v>13.9</v>
      </c>
      <c r="C6" s="21">
        <v>75.900000000000006</v>
      </c>
      <c r="D6" s="22">
        <v>0</v>
      </c>
      <c r="E6" s="135">
        <f t="shared" si="0"/>
        <v>40.900000000000006</v>
      </c>
      <c r="F6" s="22">
        <f t="shared" si="1"/>
        <v>0</v>
      </c>
      <c r="G6" s="23" t="s">
        <v>33</v>
      </c>
      <c r="J6" t="s">
        <v>421</v>
      </c>
      <c r="Q6" s="39" t="s">
        <v>424</v>
      </c>
      <c r="R6" s="130">
        <v>0.21734782633918437</v>
      </c>
      <c r="S6" s="130">
        <f>K10</f>
        <v>0.27044071985105167</v>
      </c>
    </row>
    <row r="7" spans="2:20" ht="15" thickBot="1" x14ac:dyDescent="0.35">
      <c r="B7" s="20">
        <v>21.8</v>
      </c>
      <c r="C7" s="21">
        <v>46.7</v>
      </c>
      <c r="D7" s="22">
        <v>0</v>
      </c>
      <c r="E7" s="135">
        <f t="shared" si="0"/>
        <v>11.700000000000003</v>
      </c>
      <c r="F7" s="22">
        <f t="shared" si="1"/>
        <v>0</v>
      </c>
      <c r="G7" s="23" t="s">
        <v>33</v>
      </c>
      <c r="Q7" s="74" t="s">
        <v>425</v>
      </c>
      <c r="R7" s="130">
        <v>0.21629161557850851</v>
      </c>
      <c r="S7" s="134">
        <f>K11</f>
        <v>0.2684689380128113</v>
      </c>
    </row>
    <row r="8" spans="2:20" x14ac:dyDescent="0.3">
      <c r="B8" s="20">
        <v>21.8</v>
      </c>
      <c r="C8" s="21">
        <v>47.5</v>
      </c>
      <c r="D8" s="22">
        <v>0</v>
      </c>
      <c r="E8" s="135">
        <f t="shared" si="0"/>
        <v>12.5</v>
      </c>
      <c r="F8" s="22">
        <f t="shared" si="1"/>
        <v>0</v>
      </c>
      <c r="G8" s="23" t="s">
        <v>33</v>
      </c>
      <c r="J8" s="103" t="s">
        <v>422</v>
      </c>
      <c r="K8" s="103"/>
      <c r="Q8" s="74" t="s">
        <v>426</v>
      </c>
      <c r="R8" s="130">
        <v>8.6277153413909531</v>
      </c>
      <c r="S8" s="134">
        <f>K12</f>
        <v>8.3355631698804356</v>
      </c>
    </row>
    <row r="9" spans="2:20" x14ac:dyDescent="0.3">
      <c r="B9" s="20">
        <v>25.9</v>
      </c>
      <c r="C9" s="21">
        <v>17.8</v>
      </c>
      <c r="D9" s="22">
        <v>0</v>
      </c>
      <c r="E9" s="135">
        <f t="shared" si="0"/>
        <v>-17.2</v>
      </c>
      <c r="F9" s="22">
        <f t="shared" si="1"/>
        <v>0</v>
      </c>
      <c r="G9" s="23" t="s">
        <v>33</v>
      </c>
      <c r="J9" t="s">
        <v>423</v>
      </c>
      <c r="K9" s="41">
        <v>0.52003915222899488</v>
      </c>
    </row>
    <row r="10" spans="2:20" x14ac:dyDescent="0.3">
      <c r="B10" s="20">
        <v>23.8</v>
      </c>
      <c r="C10" s="21">
        <v>48.2</v>
      </c>
      <c r="D10" s="22">
        <v>0</v>
      </c>
      <c r="E10" s="135">
        <f t="shared" si="0"/>
        <v>13.200000000000003</v>
      </c>
      <c r="F10" s="22">
        <f t="shared" si="1"/>
        <v>0</v>
      </c>
      <c r="G10" s="23" t="s">
        <v>33</v>
      </c>
      <c r="J10" t="s">
        <v>424</v>
      </c>
      <c r="K10" s="41">
        <v>0.27044071985105167</v>
      </c>
      <c r="Q10" t="s">
        <v>522</v>
      </c>
      <c r="T10" s="41">
        <f>K22+(K23*35)+(K24*0)</f>
        <v>20.435381664235248</v>
      </c>
    </row>
    <row r="11" spans="2:20" x14ac:dyDescent="0.3">
      <c r="B11" s="20">
        <v>22.4</v>
      </c>
      <c r="C11" s="21">
        <v>31.4</v>
      </c>
      <c r="D11" s="22">
        <v>0</v>
      </c>
      <c r="E11" s="135">
        <f t="shared" si="0"/>
        <v>-3.6000000000000014</v>
      </c>
      <c r="F11" s="22">
        <f t="shared" si="1"/>
        <v>0</v>
      </c>
      <c r="G11" s="23" t="s">
        <v>33</v>
      </c>
      <c r="J11" t="s">
        <v>425</v>
      </c>
      <c r="K11" s="41">
        <v>0.2684689380128113</v>
      </c>
      <c r="Q11" t="s">
        <v>523</v>
      </c>
      <c r="T11" s="41">
        <f>K22+(K23*35)+(K24*1)</f>
        <v>15.730714925228948</v>
      </c>
    </row>
    <row r="12" spans="2:20" x14ac:dyDescent="0.3">
      <c r="B12" s="20">
        <v>28.9</v>
      </c>
      <c r="C12" s="21">
        <v>26.1</v>
      </c>
      <c r="D12" s="22">
        <v>0</v>
      </c>
      <c r="E12" s="135">
        <f t="shared" si="0"/>
        <v>-8.8999999999999986</v>
      </c>
      <c r="F12" s="22">
        <f t="shared" si="1"/>
        <v>0</v>
      </c>
      <c r="G12" s="23" t="s">
        <v>33</v>
      </c>
      <c r="J12" t="s">
        <v>426</v>
      </c>
      <c r="K12" s="41">
        <v>8.3355631698804356</v>
      </c>
    </row>
    <row r="13" spans="2:20" ht="15" thickBot="1" x14ac:dyDescent="0.35">
      <c r="B13" s="20">
        <v>47.9</v>
      </c>
      <c r="C13" s="21">
        <v>12.9</v>
      </c>
      <c r="D13" s="22">
        <v>0</v>
      </c>
      <c r="E13" s="135">
        <f t="shared" si="0"/>
        <v>-22.1</v>
      </c>
      <c r="F13" s="22">
        <f t="shared" si="1"/>
        <v>0</v>
      </c>
      <c r="G13" s="23" t="s">
        <v>33</v>
      </c>
      <c r="J13" s="6" t="s">
        <v>6</v>
      </c>
      <c r="K13" s="6">
        <v>743</v>
      </c>
    </row>
    <row r="14" spans="2:20" x14ac:dyDescent="0.3">
      <c r="B14" s="20">
        <v>23.9</v>
      </c>
      <c r="C14" s="21">
        <v>26.7</v>
      </c>
      <c r="D14" s="22">
        <v>0</v>
      </c>
      <c r="E14" s="135">
        <f t="shared" si="0"/>
        <v>-8.3000000000000007</v>
      </c>
      <c r="F14" s="22">
        <f t="shared" si="1"/>
        <v>0</v>
      </c>
      <c r="G14" s="23" t="s">
        <v>33</v>
      </c>
    </row>
    <row r="15" spans="2:20" ht="15" thickBot="1" x14ac:dyDescent="0.35">
      <c r="B15" s="20">
        <v>12.3</v>
      </c>
      <c r="C15" s="21">
        <v>41</v>
      </c>
      <c r="D15" s="22">
        <v>0</v>
      </c>
      <c r="E15" s="135">
        <f t="shared" si="0"/>
        <v>6</v>
      </c>
      <c r="F15" s="22">
        <f t="shared" si="1"/>
        <v>0</v>
      </c>
      <c r="G15" s="23" t="s">
        <v>33</v>
      </c>
      <c r="J15" t="s">
        <v>320</v>
      </c>
    </row>
    <row r="16" spans="2:20" x14ac:dyDescent="0.3">
      <c r="B16" s="20">
        <v>20.8</v>
      </c>
      <c r="C16" s="21">
        <v>43</v>
      </c>
      <c r="D16" s="22">
        <v>0</v>
      </c>
      <c r="E16" s="135">
        <f t="shared" si="0"/>
        <v>8</v>
      </c>
      <c r="F16" s="22">
        <f t="shared" si="1"/>
        <v>0</v>
      </c>
      <c r="G16" s="23" t="s">
        <v>33</v>
      </c>
      <c r="J16" s="7"/>
      <c r="K16" s="7" t="s">
        <v>7</v>
      </c>
      <c r="L16" s="7" t="s">
        <v>322</v>
      </c>
      <c r="M16" s="7" t="s">
        <v>323</v>
      </c>
      <c r="N16" s="7" t="s">
        <v>8</v>
      </c>
      <c r="O16" s="7" t="s">
        <v>430</v>
      </c>
    </row>
    <row r="17" spans="2:18" x14ac:dyDescent="0.3">
      <c r="B17" s="20">
        <v>21.8</v>
      </c>
      <c r="C17" s="21">
        <v>43.8</v>
      </c>
      <c r="D17" s="22">
        <v>0</v>
      </c>
      <c r="E17" s="135">
        <f t="shared" si="0"/>
        <v>8.7999999999999972</v>
      </c>
      <c r="F17" s="22">
        <f t="shared" si="1"/>
        <v>0</v>
      </c>
      <c r="G17" s="23" t="s">
        <v>33</v>
      </c>
      <c r="J17" t="s">
        <v>427</v>
      </c>
      <c r="K17">
        <v>2</v>
      </c>
      <c r="L17" s="55">
        <v>19059.570555743812</v>
      </c>
      <c r="M17" s="55">
        <v>9529.7852778719061</v>
      </c>
      <c r="N17" s="55">
        <v>137.15549793905717</v>
      </c>
      <c r="O17" s="55">
        <v>2.1498931441562922E-51</v>
      </c>
    </row>
    <row r="18" spans="2:18" x14ac:dyDescent="0.3">
      <c r="B18" s="20">
        <v>28.9</v>
      </c>
      <c r="C18" s="21">
        <v>17.899999999999999</v>
      </c>
      <c r="D18" s="22">
        <v>0</v>
      </c>
      <c r="E18" s="135">
        <f t="shared" si="0"/>
        <v>-17.100000000000001</v>
      </c>
      <c r="F18" s="22">
        <f t="shared" si="1"/>
        <v>0</v>
      </c>
      <c r="G18" s="23" t="s">
        <v>33</v>
      </c>
      <c r="J18" t="s">
        <v>428</v>
      </c>
      <c r="K18">
        <v>740</v>
      </c>
      <c r="L18" s="55">
        <v>51416.393885709716</v>
      </c>
      <c r="M18" s="55">
        <v>69.481613359067183</v>
      </c>
      <c r="N18" s="55"/>
      <c r="O18" s="55"/>
    </row>
    <row r="19" spans="2:18" ht="15" thickBot="1" x14ac:dyDescent="0.35">
      <c r="B19" s="20">
        <v>25.4</v>
      </c>
      <c r="C19" s="21">
        <v>42.4</v>
      </c>
      <c r="D19" s="22">
        <v>0</v>
      </c>
      <c r="E19" s="135">
        <f t="shared" si="0"/>
        <v>7.3999999999999986</v>
      </c>
      <c r="F19" s="22">
        <f t="shared" si="1"/>
        <v>0</v>
      </c>
      <c r="G19" s="23" t="s">
        <v>33</v>
      </c>
      <c r="J19" s="6" t="s">
        <v>328</v>
      </c>
      <c r="K19" s="6">
        <v>742</v>
      </c>
      <c r="L19" s="56">
        <v>70475.964441453529</v>
      </c>
      <c r="M19" s="56"/>
      <c r="N19" s="56"/>
      <c r="O19" s="56"/>
    </row>
    <row r="20" spans="2:18" ht="15" thickBot="1" x14ac:dyDescent="0.35">
      <c r="B20" s="20">
        <v>25.9</v>
      </c>
      <c r="C20" s="21">
        <v>14.8</v>
      </c>
      <c r="D20" s="22">
        <v>0</v>
      </c>
      <c r="E20" s="135">
        <f t="shared" si="0"/>
        <v>-20.2</v>
      </c>
      <c r="F20" s="22">
        <f t="shared" si="1"/>
        <v>0</v>
      </c>
      <c r="G20" s="23" t="s">
        <v>33</v>
      </c>
    </row>
    <row r="21" spans="2:18" x14ac:dyDescent="0.3">
      <c r="B21" s="20">
        <v>37.9</v>
      </c>
      <c r="C21" s="21">
        <v>11.7</v>
      </c>
      <c r="D21" s="22">
        <v>1</v>
      </c>
      <c r="E21" s="135">
        <f t="shared" si="0"/>
        <v>-23.3</v>
      </c>
      <c r="F21" s="22">
        <f t="shared" si="1"/>
        <v>1</v>
      </c>
      <c r="G21" s="23" t="s">
        <v>50</v>
      </c>
      <c r="J21" s="7"/>
      <c r="K21" s="7" t="s">
        <v>431</v>
      </c>
      <c r="L21" s="7" t="s">
        <v>426</v>
      </c>
      <c r="M21" s="7" t="s">
        <v>13</v>
      </c>
      <c r="N21" s="7" t="s">
        <v>324</v>
      </c>
      <c r="O21" s="7" t="s">
        <v>432</v>
      </c>
      <c r="P21" s="7" t="s">
        <v>433</v>
      </c>
    </row>
    <row r="22" spans="2:18" x14ac:dyDescent="0.3">
      <c r="B22" s="20">
        <v>14.4</v>
      </c>
      <c r="C22" s="21">
        <v>35.4</v>
      </c>
      <c r="D22" s="22">
        <v>1</v>
      </c>
      <c r="E22" s="135">
        <f t="shared" si="0"/>
        <v>0.39999999999999858</v>
      </c>
      <c r="F22" s="22">
        <f t="shared" si="1"/>
        <v>1</v>
      </c>
      <c r="G22" s="23" t="s">
        <v>50</v>
      </c>
      <c r="J22" t="s">
        <v>429</v>
      </c>
      <c r="K22" s="41">
        <v>27.626412253501911</v>
      </c>
      <c r="L22" s="41">
        <v>0.63271579656924393</v>
      </c>
      <c r="M22" s="41">
        <v>43.663225105647413</v>
      </c>
      <c r="N22" s="41">
        <v>5.8436679255927205E-207</v>
      </c>
      <c r="O22" s="41">
        <v>26.38428047202888</v>
      </c>
      <c r="P22" s="41">
        <v>28.868544034974942</v>
      </c>
    </row>
    <row r="23" spans="2:18" x14ac:dyDescent="0.3">
      <c r="B23" s="20">
        <v>12.4</v>
      </c>
      <c r="C23" s="21">
        <v>50.4</v>
      </c>
      <c r="D23" s="22">
        <v>1</v>
      </c>
      <c r="E23" s="135">
        <f t="shared" si="0"/>
        <v>15.399999999999999</v>
      </c>
      <c r="F23" s="22">
        <f t="shared" si="1"/>
        <v>1</v>
      </c>
      <c r="G23" s="23" t="s">
        <v>50</v>
      </c>
      <c r="J23" t="s">
        <v>0</v>
      </c>
      <c r="K23" s="41">
        <v>-0.20545801683619042</v>
      </c>
      <c r="L23" s="41">
        <v>1.4266552710322539E-2</v>
      </c>
      <c r="M23" s="41">
        <v>-14.401377894712549</v>
      </c>
      <c r="N23" s="41">
        <v>1.2399811681464421E-41</v>
      </c>
      <c r="O23" s="41">
        <v>-0.23346575527047567</v>
      </c>
      <c r="P23" s="41">
        <v>-0.17745027840190516</v>
      </c>
    </row>
    <row r="24" spans="2:18" ht="15" thickBot="1" x14ac:dyDescent="0.35">
      <c r="B24" s="20">
        <v>8.9</v>
      </c>
      <c r="C24" s="21">
        <v>55.5</v>
      </c>
      <c r="D24" s="22">
        <v>1</v>
      </c>
      <c r="E24" s="135">
        <f t="shared" si="0"/>
        <v>20.5</v>
      </c>
      <c r="F24" s="22">
        <f t="shared" si="1"/>
        <v>1</v>
      </c>
      <c r="G24" s="23" t="s">
        <v>50</v>
      </c>
      <c r="J24" s="6" t="s">
        <v>28</v>
      </c>
      <c r="K24" s="42">
        <v>-4.7046667390063002</v>
      </c>
      <c r="L24" s="42">
        <v>0.6410990022032772</v>
      </c>
      <c r="M24" s="42">
        <v>-7.3384402765215384</v>
      </c>
      <c r="N24" s="42">
        <v>5.6977663281471047E-13</v>
      </c>
      <c r="O24" s="42">
        <v>-5.9632562195048937</v>
      </c>
      <c r="P24" s="42">
        <v>-3.4460772585077066</v>
      </c>
    </row>
    <row r="25" spans="2:18" x14ac:dyDescent="0.3">
      <c r="B25" s="20">
        <v>9.9</v>
      </c>
      <c r="C25" s="21">
        <v>52.1</v>
      </c>
      <c r="D25" s="22">
        <v>1</v>
      </c>
      <c r="E25" s="135">
        <f t="shared" si="0"/>
        <v>17.100000000000001</v>
      </c>
      <c r="F25" s="22">
        <f t="shared" si="1"/>
        <v>1</v>
      </c>
      <c r="G25" s="23" t="s">
        <v>50</v>
      </c>
      <c r="Q25" s="129"/>
      <c r="R25" s="129"/>
    </row>
    <row r="26" spans="2:18" x14ac:dyDescent="0.3">
      <c r="B26" s="20">
        <v>14.9</v>
      </c>
      <c r="C26" s="21">
        <v>38.700000000000003</v>
      </c>
      <c r="D26" s="22">
        <v>1</v>
      </c>
      <c r="E26" s="135">
        <f t="shared" si="0"/>
        <v>3.7000000000000028</v>
      </c>
      <c r="F26" s="22">
        <f t="shared" si="1"/>
        <v>1</v>
      </c>
      <c r="G26" s="23" t="s">
        <v>50</v>
      </c>
    </row>
    <row r="27" spans="2:18" x14ac:dyDescent="0.3">
      <c r="B27" s="20">
        <v>14.9</v>
      </c>
      <c r="C27" s="21">
        <v>35.299999999999997</v>
      </c>
      <c r="D27" s="22">
        <v>1</v>
      </c>
      <c r="E27" s="135">
        <f t="shared" si="0"/>
        <v>0.29999999999999716</v>
      </c>
      <c r="F27" s="22">
        <f t="shared" si="1"/>
        <v>1</v>
      </c>
      <c r="G27" s="23" t="s">
        <v>50</v>
      </c>
      <c r="J27" t="s">
        <v>421</v>
      </c>
    </row>
    <row r="28" spans="2:18" ht="15" thickBot="1" x14ac:dyDescent="0.35">
      <c r="B28" s="20">
        <v>25.9</v>
      </c>
      <c r="C28" s="21">
        <v>12.2</v>
      </c>
      <c r="D28" s="22">
        <v>1</v>
      </c>
      <c r="E28" s="135">
        <f t="shared" si="0"/>
        <v>-22.8</v>
      </c>
      <c r="F28" s="22">
        <f t="shared" si="1"/>
        <v>1</v>
      </c>
      <c r="G28" s="23" t="s">
        <v>50</v>
      </c>
    </row>
    <row r="29" spans="2:18" x14ac:dyDescent="0.3">
      <c r="B29" s="20">
        <v>7.9</v>
      </c>
      <c r="C29" s="21">
        <v>62</v>
      </c>
      <c r="D29" s="22">
        <v>1</v>
      </c>
      <c r="E29" s="135">
        <f t="shared" si="0"/>
        <v>27</v>
      </c>
      <c r="F29" s="22">
        <f t="shared" si="1"/>
        <v>1</v>
      </c>
      <c r="G29" s="23" t="s">
        <v>50</v>
      </c>
      <c r="J29" s="103" t="s">
        <v>422</v>
      </c>
      <c r="K29" s="103"/>
    </row>
    <row r="30" spans="2:18" x14ac:dyDescent="0.3">
      <c r="B30" s="20">
        <v>13.9</v>
      </c>
      <c r="C30" s="21">
        <v>47.2</v>
      </c>
      <c r="D30" s="22">
        <v>1</v>
      </c>
      <c r="E30" s="135">
        <f t="shared" si="0"/>
        <v>12.200000000000003</v>
      </c>
      <c r="F30" s="22">
        <f t="shared" si="1"/>
        <v>1</v>
      </c>
      <c r="G30" s="23" t="s">
        <v>50</v>
      </c>
      <c r="J30" t="s">
        <v>423</v>
      </c>
      <c r="K30" s="41">
        <v>0.52003915222899477</v>
      </c>
    </row>
    <row r="31" spans="2:18" x14ac:dyDescent="0.3">
      <c r="B31" s="20">
        <v>16.5</v>
      </c>
      <c r="C31" s="21">
        <v>14</v>
      </c>
      <c r="D31" s="22">
        <v>1</v>
      </c>
      <c r="E31" s="135">
        <f t="shared" si="0"/>
        <v>-21</v>
      </c>
      <c r="F31" s="22">
        <f t="shared" si="1"/>
        <v>1</v>
      </c>
      <c r="G31" s="23" t="s">
        <v>50</v>
      </c>
      <c r="J31" t="s">
        <v>424</v>
      </c>
      <c r="K31" s="41">
        <v>0.27044071985105156</v>
      </c>
    </row>
    <row r="32" spans="2:18" x14ac:dyDescent="0.3">
      <c r="B32" s="20">
        <v>17.5</v>
      </c>
      <c r="C32" s="21">
        <v>23.2</v>
      </c>
      <c r="D32" s="22">
        <v>1</v>
      </c>
      <c r="E32" s="135">
        <f t="shared" si="0"/>
        <v>-11.8</v>
      </c>
      <c r="F32" s="22">
        <f t="shared" si="1"/>
        <v>1</v>
      </c>
      <c r="G32" s="23" t="s">
        <v>50</v>
      </c>
      <c r="J32" t="s">
        <v>425</v>
      </c>
      <c r="K32" s="41">
        <v>0.26846893801281119</v>
      </c>
    </row>
    <row r="33" spans="2:19" x14ac:dyDescent="0.3">
      <c r="B33" s="20">
        <v>18.899999999999999</v>
      </c>
      <c r="C33" s="21">
        <v>28.4</v>
      </c>
      <c r="D33" s="22">
        <v>1</v>
      </c>
      <c r="E33" s="135">
        <f t="shared" si="0"/>
        <v>-6.6000000000000014</v>
      </c>
      <c r="F33" s="22">
        <f t="shared" si="1"/>
        <v>1</v>
      </c>
      <c r="G33" s="23" t="s">
        <v>50</v>
      </c>
      <c r="J33" t="s">
        <v>426</v>
      </c>
      <c r="K33" s="41">
        <v>8.3355631698804373</v>
      </c>
    </row>
    <row r="34" spans="2:19" ht="15" thickBot="1" x14ac:dyDescent="0.35">
      <c r="B34" s="20">
        <v>16.899999999999999</v>
      </c>
      <c r="C34" s="21">
        <v>36.700000000000003</v>
      </c>
      <c r="D34" s="22">
        <v>1</v>
      </c>
      <c r="E34" s="135">
        <f t="shared" si="0"/>
        <v>1.7000000000000028</v>
      </c>
      <c r="F34" s="22">
        <f t="shared" si="1"/>
        <v>1</v>
      </c>
      <c r="G34" s="23" t="s">
        <v>50</v>
      </c>
      <c r="J34" s="6" t="s">
        <v>6</v>
      </c>
      <c r="K34" s="6">
        <v>743</v>
      </c>
    </row>
    <row r="35" spans="2:19" x14ac:dyDescent="0.3">
      <c r="B35" s="20">
        <v>12.9</v>
      </c>
      <c r="C35" s="21">
        <v>49.8</v>
      </c>
      <c r="D35" s="22">
        <v>1</v>
      </c>
      <c r="E35" s="135">
        <f t="shared" si="0"/>
        <v>14.799999999999997</v>
      </c>
      <c r="F35" s="22">
        <f t="shared" si="1"/>
        <v>1</v>
      </c>
      <c r="G35" s="23" t="s">
        <v>50</v>
      </c>
    </row>
    <row r="36" spans="2:19" ht="15" thickBot="1" x14ac:dyDescent="0.35">
      <c r="B36" s="20">
        <v>23.9</v>
      </c>
      <c r="C36" s="21">
        <v>8.8000000000000007</v>
      </c>
      <c r="D36" s="22">
        <v>1</v>
      </c>
      <c r="E36" s="135">
        <f t="shared" si="0"/>
        <v>-26.2</v>
      </c>
      <c r="F36" s="22">
        <f t="shared" si="1"/>
        <v>1</v>
      </c>
      <c r="G36" s="23" t="s">
        <v>50</v>
      </c>
      <c r="J36" t="s">
        <v>320</v>
      </c>
    </row>
    <row r="37" spans="2:19" x14ac:dyDescent="0.3">
      <c r="B37" s="20">
        <v>18.899999999999999</v>
      </c>
      <c r="C37" s="21">
        <v>33.299999999999997</v>
      </c>
      <c r="D37" s="22">
        <v>1</v>
      </c>
      <c r="E37" s="135">
        <f t="shared" si="0"/>
        <v>-1.7000000000000028</v>
      </c>
      <c r="F37" s="22">
        <f t="shared" si="1"/>
        <v>1</v>
      </c>
      <c r="G37" s="23" t="s">
        <v>50</v>
      </c>
      <c r="J37" s="7"/>
      <c r="K37" s="7" t="s">
        <v>7</v>
      </c>
      <c r="L37" s="7" t="s">
        <v>322</v>
      </c>
      <c r="M37" s="7" t="s">
        <v>323</v>
      </c>
      <c r="N37" s="7" t="s">
        <v>8</v>
      </c>
      <c r="O37" s="7" t="s">
        <v>430</v>
      </c>
    </row>
    <row r="38" spans="2:19" x14ac:dyDescent="0.3">
      <c r="B38" s="20">
        <v>15.9</v>
      </c>
      <c r="C38" s="21">
        <v>35.9</v>
      </c>
      <c r="D38" s="22">
        <v>1</v>
      </c>
      <c r="E38" s="135">
        <f t="shared" si="0"/>
        <v>0.89999999999999858</v>
      </c>
      <c r="F38" s="22">
        <f t="shared" si="1"/>
        <v>1</v>
      </c>
      <c r="G38" s="23" t="s">
        <v>50</v>
      </c>
      <c r="J38" t="s">
        <v>427</v>
      </c>
      <c r="K38">
        <v>2</v>
      </c>
      <c r="L38" s="55">
        <v>19059.570555743805</v>
      </c>
      <c r="M38" s="55">
        <v>9529.7852778719025</v>
      </c>
      <c r="N38" s="55">
        <v>137.15549793905708</v>
      </c>
      <c r="O38" s="55">
        <v>2.1498931441565059E-51</v>
      </c>
      <c r="S38" s="41"/>
    </row>
    <row r="39" spans="2:19" x14ac:dyDescent="0.3">
      <c r="B39" s="20">
        <v>13.9</v>
      </c>
      <c r="C39" s="21">
        <v>49.9</v>
      </c>
      <c r="D39" s="22">
        <v>1</v>
      </c>
      <c r="E39" s="135">
        <f t="shared" si="0"/>
        <v>14.899999999999999</v>
      </c>
      <c r="F39" s="22">
        <f t="shared" si="1"/>
        <v>1</v>
      </c>
      <c r="G39" s="23" t="s">
        <v>50</v>
      </c>
      <c r="J39" t="s">
        <v>428</v>
      </c>
      <c r="K39">
        <v>740</v>
      </c>
      <c r="L39" s="55">
        <v>51416.393885709724</v>
      </c>
      <c r="M39" s="55">
        <v>69.481613359067197</v>
      </c>
      <c r="N39" s="55"/>
      <c r="O39" s="55"/>
      <c r="S39" s="41"/>
    </row>
    <row r="40" spans="2:19" ht="15" thickBot="1" x14ac:dyDescent="0.35">
      <c r="B40" s="20">
        <v>23.9</v>
      </c>
      <c r="C40" s="21">
        <v>23.7</v>
      </c>
      <c r="D40" s="22">
        <v>1</v>
      </c>
      <c r="E40" s="135">
        <f t="shared" si="0"/>
        <v>-11.3</v>
      </c>
      <c r="F40" s="22">
        <f t="shared" si="1"/>
        <v>1</v>
      </c>
      <c r="G40" s="23" t="s">
        <v>50</v>
      </c>
      <c r="J40" s="6" t="s">
        <v>328</v>
      </c>
      <c r="K40" s="6">
        <v>742</v>
      </c>
      <c r="L40" s="56">
        <v>70475.964441453529</v>
      </c>
      <c r="M40" s="56"/>
      <c r="N40" s="56"/>
      <c r="O40" s="56"/>
    </row>
    <row r="41" spans="2:19" ht="15" thickBot="1" x14ac:dyDescent="0.35">
      <c r="B41" s="20">
        <v>23.9</v>
      </c>
      <c r="C41" s="21">
        <v>29.8</v>
      </c>
      <c r="D41" s="22">
        <v>1</v>
      </c>
      <c r="E41" s="135">
        <f t="shared" si="0"/>
        <v>-5.1999999999999993</v>
      </c>
      <c r="F41" s="22">
        <f t="shared" si="1"/>
        <v>1</v>
      </c>
      <c r="G41" s="23" t="s">
        <v>50</v>
      </c>
    </row>
    <row r="42" spans="2:19" x14ac:dyDescent="0.3">
      <c r="B42" s="20">
        <v>23.9</v>
      </c>
      <c r="C42" s="21">
        <v>33</v>
      </c>
      <c r="D42" s="22">
        <v>1</v>
      </c>
      <c r="E42" s="135">
        <f t="shared" si="0"/>
        <v>-2</v>
      </c>
      <c r="F42" s="22">
        <f t="shared" si="1"/>
        <v>1</v>
      </c>
      <c r="G42" s="23" t="s">
        <v>50</v>
      </c>
      <c r="J42" s="7"/>
      <c r="K42" s="7" t="s">
        <v>431</v>
      </c>
      <c r="L42" s="7" t="s">
        <v>426</v>
      </c>
      <c r="M42" s="7" t="s">
        <v>13</v>
      </c>
      <c r="N42" s="7" t="s">
        <v>324</v>
      </c>
      <c r="O42" s="7" t="s">
        <v>432</v>
      </c>
      <c r="P42" s="7" t="s">
        <v>433</v>
      </c>
      <c r="Q42" s="129"/>
      <c r="R42" s="129"/>
    </row>
    <row r="43" spans="2:19" x14ac:dyDescent="0.3">
      <c r="B43" s="20">
        <v>23.9</v>
      </c>
      <c r="C43" s="21">
        <v>38.6</v>
      </c>
      <c r="D43" s="22">
        <v>1</v>
      </c>
      <c r="E43" s="135">
        <f t="shared" si="0"/>
        <v>3.6000000000000014</v>
      </c>
      <c r="F43" s="22">
        <f t="shared" si="1"/>
        <v>1</v>
      </c>
      <c r="G43" s="23" t="s">
        <v>50</v>
      </c>
      <c r="J43" t="s">
        <v>429</v>
      </c>
      <c r="K43" s="41">
        <v>20.435381664235241</v>
      </c>
      <c r="L43" s="41">
        <v>0.38012477257230654</v>
      </c>
      <c r="M43" s="41">
        <v>53.759668242479684</v>
      </c>
      <c r="N43" s="41">
        <v>9.1686114200822146E-258</v>
      </c>
      <c r="O43" s="41">
        <v>19.689130245355745</v>
      </c>
      <c r="P43" s="41">
        <v>21.181633083114736</v>
      </c>
    </row>
    <row r="44" spans="2:19" x14ac:dyDescent="0.3">
      <c r="B44" s="20">
        <v>34.9</v>
      </c>
      <c r="C44" s="21">
        <v>12.9</v>
      </c>
      <c r="D44" s="22">
        <v>1</v>
      </c>
      <c r="E44" s="135">
        <f t="shared" si="0"/>
        <v>-22.1</v>
      </c>
      <c r="F44" s="22">
        <f t="shared" si="1"/>
        <v>1</v>
      </c>
      <c r="G44" s="23" t="s">
        <v>50</v>
      </c>
      <c r="J44" t="s">
        <v>472</v>
      </c>
      <c r="K44" s="41">
        <v>-0.20545801683619039</v>
      </c>
      <c r="L44" s="41">
        <v>1.4266552710322539E-2</v>
      </c>
      <c r="M44" s="41">
        <v>-14.401377894712548</v>
      </c>
      <c r="N44" s="41">
        <v>1.2399811681464421E-41</v>
      </c>
      <c r="O44" s="41">
        <v>-0.23346575527047564</v>
      </c>
      <c r="P44" s="41">
        <v>-0.17745027840190514</v>
      </c>
    </row>
    <row r="45" spans="2:19" ht="15" thickBot="1" x14ac:dyDescent="0.35">
      <c r="B45" s="20">
        <v>26.9</v>
      </c>
      <c r="C45" s="21">
        <v>24.6</v>
      </c>
      <c r="D45" s="22">
        <v>1</v>
      </c>
      <c r="E45" s="135">
        <f t="shared" si="0"/>
        <v>-10.399999999999999</v>
      </c>
      <c r="F45" s="22">
        <f t="shared" si="1"/>
        <v>1</v>
      </c>
      <c r="G45" s="23" t="s">
        <v>50</v>
      </c>
      <c r="J45" s="6" t="s">
        <v>473</v>
      </c>
      <c r="K45" s="42">
        <v>-4.7046667390063002</v>
      </c>
      <c r="L45" s="42">
        <v>0.64109900220327731</v>
      </c>
      <c r="M45" s="42">
        <v>-7.3384402765215375</v>
      </c>
      <c r="N45" s="42">
        <v>5.6977663281471047E-13</v>
      </c>
      <c r="O45" s="42">
        <v>-5.9632562195048937</v>
      </c>
      <c r="P45" s="42">
        <v>-3.4460772585077066</v>
      </c>
    </row>
    <row r="46" spans="2:19" x14ac:dyDescent="0.3">
      <c r="B46" s="20">
        <v>39.9</v>
      </c>
      <c r="C46" s="21">
        <v>19.3</v>
      </c>
      <c r="D46" s="22">
        <v>1</v>
      </c>
      <c r="E46" s="135">
        <f t="shared" si="0"/>
        <v>-15.7</v>
      </c>
      <c r="F46" s="22">
        <f t="shared" si="1"/>
        <v>1</v>
      </c>
      <c r="G46" s="23" t="s">
        <v>50</v>
      </c>
    </row>
    <row r="47" spans="2:19" x14ac:dyDescent="0.3">
      <c r="B47" s="20">
        <v>9.9</v>
      </c>
      <c r="C47" s="21">
        <v>62.7</v>
      </c>
      <c r="D47" s="22">
        <v>1</v>
      </c>
      <c r="E47" s="135">
        <f t="shared" si="0"/>
        <v>27.700000000000003</v>
      </c>
      <c r="F47" s="22">
        <f t="shared" si="1"/>
        <v>1</v>
      </c>
      <c r="G47" s="23" t="s">
        <v>50</v>
      </c>
    </row>
    <row r="48" spans="2:19" x14ac:dyDescent="0.3">
      <c r="B48" s="20">
        <v>24.9</v>
      </c>
      <c r="C48" s="21">
        <v>23.1</v>
      </c>
      <c r="D48" s="22">
        <v>1</v>
      </c>
      <c r="E48" s="135">
        <f t="shared" si="0"/>
        <v>-11.899999999999999</v>
      </c>
      <c r="F48" s="22">
        <f t="shared" si="1"/>
        <v>1</v>
      </c>
      <c r="G48" s="23" t="s">
        <v>50</v>
      </c>
      <c r="J48" s="136" t="s">
        <v>478</v>
      </c>
      <c r="K48" s="137"/>
      <c r="L48" s="137"/>
      <c r="M48" s="137"/>
      <c r="N48" s="137"/>
      <c r="O48" s="137"/>
      <c r="P48" s="138"/>
    </row>
    <row r="49" spans="2:18" x14ac:dyDescent="0.3">
      <c r="B49" s="20">
        <v>24.9</v>
      </c>
      <c r="C49" s="21">
        <v>15.1</v>
      </c>
      <c r="D49" s="22">
        <v>1</v>
      </c>
      <c r="E49" s="135">
        <f t="shared" si="0"/>
        <v>-19.899999999999999</v>
      </c>
      <c r="F49" s="22">
        <f t="shared" si="1"/>
        <v>1</v>
      </c>
      <c r="G49" s="23" t="s">
        <v>50</v>
      </c>
      <c r="J49" s="139" t="s">
        <v>474</v>
      </c>
      <c r="K49" s="140"/>
      <c r="L49" s="140"/>
      <c r="M49" s="140"/>
      <c r="N49" s="140"/>
      <c r="O49" s="140"/>
      <c r="P49" s="141"/>
    </row>
    <row r="50" spans="2:18" x14ac:dyDescent="0.3">
      <c r="B50" s="20">
        <v>23.9</v>
      </c>
      <c r="C50" s="21">
        <v>21.6</v>
      </c>
      <c r="D50" s="22">
        <v>1</v>
      </c>
      <c r="E50" s="135">
        <f t="shared" si="0"/>
        <v>-13.399999999999999</v>
      </c>
      <c r="F50" s="22">
        <f t="shared" si="1"/>
        <v>1</v>
      </c>
      <c r="G50" s="23" t="s">
        <v>50</v>
      </c>
      <c r="J50" s="139" t="s">
        <v>475</v>
      </c>
      <c r="K50" s="140"/>
      <c r="L50" s="140"/>
      <c r="M50" s="140"/>
      <c r="N50" s="140"/>
      <c r="O50" s="140"/>
      <c r="P50" s="141"/>
    </row>
    <row r="51" spans="2:18" x14ac:dyDescent="0.3">
      <c r="B51" s="20">
        <v>19.8</v>
      </c>
      <c r="C51" s="21">
        <v>48.8</v>
      </c>
      <c r="D51" s="22">
        <v>1</v>
      </c>
      <c r="E51" s="135">
        <f t="shared" si="0"/>
        <v>13.799999999999997</v>
      </c>
      <c r="F51" s="22">
        <f t="shared" si="1"/>
        <v>1</v>
      </c>
      <c r="G51" s="23" t="s">
        <v>50</v>
      </c>
      <c r="J51" s="139" t="s">
        <v>476</v>
      </c>
      <c r="K51" s="140"/>
      <c r="L51" s="140"/>
      <c r="M51" s="140"/>
      <c r="N51" s="140"/>
      <c r="O51" s="140"/>
      <c r="P51" s="141"/>
    </row>
    <row r="52" spans="2:18" x14ac:dyDescent="0.3">
      <c r="B52" s="20">
        <v>41.9</v>
      </c>
      <c r="C52" s="21">
        <v>15.6</v>
      </c>
      <c r="D52" s="22">
        <v>1</v>
      </c>
      <c r="E52" s="135">
        <f t="shared" si="0"/>
        <v>-19.399999999999999</v>
      </c>
      <c r="F52" s="22">
        <f t="shared" si="1"/>
        <v>1</v>
      </c>
      <c r="G52" s="23" t="s">
        <v>50</v>
      </c>
      <c r="J52" s="142" t="s">
        <v>524</v>
      </c>
      <c r="K52" s="143"/>
      <c r="L52" s="143"/>
      <c r="M52" s="140"/>
      <c r="N52" s="140"/>
      <c r="O52" s="140"/>
      <c r="P52" s="141"/>
    </row>
    <row r="53" spans="2:18" x14ac:dyDescent="0.3">
      <c r="B53" s="20">
        <v>10.8</v>
      </c>
      <c r="C53" s="21">
        <v>120</v>
      </c>
      <c r="D53" s="22">
        <v>1</v>
      </c>
      <c r="E53" s="135">
        <f t="shared" si="0"/>
        <v>85</v>
      </c>
      <c r="F53" s="22">
        <f t="shared" si="1"/>
        <v>1</v>
      </c>
      <c r="G53" s="23" t="s">
        <v>50</v>
      </c>
      <c r="J53" s="139" t="s">
        <v>525</v>
      </c>
      <c r="K53" s="140"/>
      <c r="L53" s="140"/>
      <c r="M53" s="140"/>
      <c r="N53" s="140"/>
      <c r="O53" s="140"/>
      <c r="P53" s="141"/>
    </row>
    <row r="54" spans="2:18" x14ac:dyDescent="0.3">
      <c r="B54" s="20">
        <v>10.9</v>
      </c>
      <c r="C54" s="21">
        <v>41.3</v>
      </c>
      <c r="D54" s="22">
        <v>1</v>
      </c>
      <c r="E54" s="135">
        <f t="shared" si="0"/>
        <v>6.2999999999999972</v>
      </c>
      <c r="F54" s="22">
        <f t="shared" si="1"/>
        <v>1</v>
      </c>
      <c r="G54" s="23" t="s">
        <v>50</v>
      </c>
      <c r="J54" s="139" t="s">
        <v>477</v>
      </c>
      <c r="K54" s="140"/>
      <c r="L54" s="140"/>
      <c r="M54" s="140"/>
      <c r="N54" s="140"/>
      <c r="O54" s="140"/>
      <c r="P54" s="141"/>
    </row>
    <row r="55" spans="2:18" x14ac:dyDescent="0.3">
      <c r="B55" s="20">
        <v>11.9</v>
      </c>
      <c r="C55" s="21">
        <v>30.8</v>
      </c>
      <c r="D55" s="22">
        <v>1</v>
      </c>
      <c r="E55" s="135">
        <f t="shared" si="0"/>
        <v>-4.1999999999999993</v>
      </c>
      <c r="F55" s="22">
        <f t="shared" si="1"/>
        <v>1</v>
      </c>
      <c r="G55" s="23" t="s">
        <v>50</v>
      </c>
      <c r="J55" s="139" t="s">
        <v>526</v>
      </c>
      <c r="K55" s="140"/>
      <c r="L55" s="140"/>
      <c r="M55" s="140"/>
      <c r="N55" s="140"/>
      <c r="O55" s="140"/>
      <c r="P55" s="141"/>
      <c r="R55" s="129"/>
    </row>
    <row r="56" spans="2:18" x14ac:dyDescent="0.3">
      <c r="B56" s="20">
        <v>13</v>
      </c>
      <c r="C56" s="21">
        <v>4.0999999999999996</v>
      </c>
      <c r="D56" s="22">
        <v>1</v>
      </c>
      <c r="E56" s="135">
        <f t="shared" si="0"/>
        <v>-30.9</v>
      </c>
      <c r="F56" s="22">
        <f t="shared" si="1"/>
        <v>1</v>
      </c>
      <c r="G56" s="23" t="s">
        <v>50</v>
      </c>
      <c r="J56" s="139" t="s">
        <v>527</v>
      </c>
      <c r="K56" s="140"/>
      <c r="L56" s="140"/>
      <c r="M56" s="140"/>
      <c r="N56" s="140"/>
      <c r="O56" s="140"/>
      <c r="P56" s="141"/>
    </row>
    <row r="57" spans="2:18" x14ac:dyDescent="0.3">
      <c r="B57" s="20">
        <v>4</v>
      </c>
      <c r="C57" s="21">
        <v>109.7</v>
      </c>
      <c r="D57" s="22">
        <v>1</v>
      </c>
      <c r="E57" s="135">
        <f t="shared" si="0"/>
        <v>74.7</v>
      </c>
      <c r="F57" s="22">
        <f t="shared" si="1"/>
        <v>1</v>
      </c>
      <c r="G57" s="23" t="s">
        <v>50</v>
      </c>
      <c r="J57" s="139" t="s">
        <v>477</v>
      </c>
      <c r="K57" s="140"/>
      <c r="L57" s="140"/>
      <c r="M57" s="140"/>
      <c r="N57" s="140"/>
      <c r="O57" s="140"/>
      <c r="P57" s="141"/>
    </row>
    <row r="58" spans="2:18" x14ac:dyDescent="0.3">
      <c r="B58" s="20">
        <v>8.9</v>
      </c>
      <c r="C58" s="21">
        <v>27.8</v>
      </c>
      <c r="D58" s="22">
        <v>1</v>
      </c>
      <c r="E58" s="135">
        <f t="shared" si="0"/>
        <v>-7.1999999999999993</v>
      </c>
      <c r="F58" s="22">
        <f t="shared" si="1"/>
        <v>1</v>
      </c>
      <c r="G58" s="23" t="s">
        <v>50</v>
      </c>
      <c r="J58" s="144" t="s">
        <v>528</v>
      </c>
      <c r="K58" s="145"/>
      <c r="L58" s="145"/>
      <c r="M58" s="145"/>
      <c r="N58" s="145"/>
      <c r="O58" s="145"/>
      <c r="P58" s="146"/>
    </row>
    <row r="59" spans="2:18" x14ac:dyDescent="0.3">
      <c r="B59" s="20">
        <v>8.9</v>
      </c>
      <c r="C59" s="21">
        <v>33.1</v>
      </c>
      <c r="D59" s="22">
        <v>1</v>
      </c>
      <c r="E59" s="135">
        <f t="shared" si="0"/>
        <v>-1.8999999999999986</v>
      </c>
      <c r="F59" s="22">
        <f t="shared" si="1"/>
        <v>1</v>
      </c>
      <c r="G59" s="23" t="s">
        <v>50</v>
      </c>
    </row>
    <row r="60" spans="2:18" x14ac:dyDescent="0.3">
      <c r="B60" s="20">
        <v>12.9</v>
      </c>
      <c r="C60" s="21">
        <v>26.9</v>
      </c>
      <c r="D60" s="22">
        <v>1</v>
      </c>
      <c r="E60" s="135">
        <f t="shared" si="0"/>
        <v>-8.1000000000000014</v>
      </c>
      <c r="F60" s="22">
        <f t="shared" si="1"/>
        <v>1</v>
      </c>
      <c r="G60" s="23" t="s">
        <v>50</v>
      </c>
    </row>
    <row r="61" spans="2:18" x14ac:dyDescent="0.3">
      <c r="B61" s="20">
        <v>13.9</v>
      </c>
      <c r="C61" s="21">
        <v>10.7</v>
      </c>
      <c r="D61" s="22">
        <v>1</v>
      </c>
      <c r="E61" s="135">
        <f t="shared" si="0"/>
        <v>-24.3</v>
      </c>
      <c r="F61" s="22">
        <f t="shared" si="1"/>
        <v>1</v>
      </c>
      <c r="G61" s="23" t="s">
        <v>50</v>
      </c>
      <c r="J61" s="186" t="s">
        <v>482</v>
      </c>
      <c r="K61" s="187"/>
      <c r="M61" s="186" t="s">
        <v>483</v>
      </c>
      <c r="N61" s="187"/>
    </row>
    <row r="62" spans="2:18" x14ac:dyDescent="0.3">
      <c r="B62" s="20">
        <v>14.9</v>
      </c>
      <c r="C62" s="21">
        <v>2.8</v>
      </c>
      <c r="D62" s="22">
        <v>1</v>
      </c>
      <c r="E62" s="135">
        <f t="shared" si="0"/>
        <v>-32.200000000000003</v>
      </c>
      <c r="F62" s="22">
        <f t="shared" si="1"/>
        <v>1</v>
      </c>
      <c r="G62" s="23" t="s">
        <v>50</v>
      </c>
      <c r="J62" s="39" t="s">
        <v>479</v>
      </c>
      <c r="K62" s="39">
        <v>20.435400000000001</v>
      </c>
      <c r="M62" s="39" t="s">
        <v>479</v>
      </c>
      <c r="N62" s="39">
        <f>K62</f>
        <v>20.435400000000001</v>
      </c>
    </row>
    <row r="63" spans="2:18" x14ac:dyDescent="0.3">
      <c r="B63" s="20">
        <v>17.899999999999999</v>
      </c>
      <c r="C63" s="21">
        <v>20</v>
      </c>
      <c r="D63" s="22">
        <v>1</v>
      </c>
      <c r="E63" s="135">
        <f t="shared" si="0"/>
        <v>-15</v>
      </c>
      <c r="F63" s="22">
        <f t="shared" si="1"/>
        <v>1</v>
      </c>
      <c r="G63" s="23" t="s">
        <v>50</v>
      </c>
      <c r="J63" s="39" t="s">
        <v>480</v>
      </c>
      <c r="K63" s="130">
        <v>19.689129999999999</v>
      </c>
      <c r="M63" s="39" t="s">
        <v>480</v>
      </c>
      <c r="N63" s="130">
        <v>4.0542059999999998</v>
      </c>
    </row>
    <row r="64" spans="2:18" x14ac:dyDescent="0.3">
      <c r="B64" s="20">
        <v>16.899999999999999</v>
      </c>
      <c r="C64" s="21">
        <v>34.6</v>
      </c>
      <c r="D64" s="22">
        <v>1</v>
      </c>
      <c r="E64" s="135">
        <f t="shared" si="0"/>
        <v>-0.39999999999999858</v>
      </c>
      <c r="F64" s="22">
        <f t="shared" si="1"/>
        <v>1</v>
      </c>
      <c r="G64" s="23" t="s">
        <v>50</v>
      </c>
      <c r="J64" s="39" t="s">
        <v>481</v>
      </c>
      <c r="K64" s="130">
        <v>21.181629999999998</v>
      </c>
      <c r="M64" s="39" t="s">
        <v>481</v>
      </c>
      <c r="N64" s="130">
        <v>36.816560000000003</v>
      </c>
    </row>
    <row r="65" spans="2:16" x14ac:dyDescent="0.3">
      <c r="B65" s="20">
        <v>12.4</v>
      </c>
      <c r="C65" s="21">
        <v>69.2</v>
      </c>
      <c r="D65" s="22">
        <v>1</v>
      </c>
      <c r="E65" s="135">
        <f t="shared" si="0"/>
        <v>34.200000000000003</v>
      </c>
      <c r="F65" s="22">
        <f t="shared" si="1"/>
        <v>1</v>
      </c>
      <c r="G65" s="23" t="s">
        <v>50</v>
      </c>
    </row>
    <row r="66" spans="2:16" x14ac:dyDescent="0.3">
      <c r="B66" s="20">
        <v>17.899999999999999</v>
      </c>
      <c r="C66" s="21">
        <v>53.1</v>
      </c>
      <c r="D66" s="22">
        <v>1</v>
      </c>
      <c r="E66" s="135">
        <f t="shared" si="0"/>
        <v>18.100000000000001</v>
      </c>
      <c r="F66" s="22">
        <f t="shared" si="1"/>
        <v>1</v>
      </c>
      <c r="G66" s="23" t="s">
        <v>50</v>
      </c>
    </row>
    <row r="67" spans="2:16" x14ac:dyDescent="0.3">
      <c r="B67" s="20">
        <v>13.9</v>
      </c>
      <c r="C67" s="21">
        <v>35.799999999999997</v>
      </c>
      <c r="D67" s="22">
        <v>1</v>
      </c>
      <c r="E67" s="135">
        <f t="shared" ref="E67:E130" si="2">C67-35</f>
        <v>0.79999999999999716</v>
      </c>
      <c r="F67" s="22">
        <f t="shared" si="1"/>
        <v>1</v>
      </c>
      <c r="G67" s="23" t="s">
        <v>50</v>
      </c>
      <c r="J67" s="147" t="s">
        <v>529</v>
      </c>
      <c r="K67" s="137"/>
      <c r="L67" s="137"/>
      <c r="M67" s="137"/>
      <c r="N67" s="137"/>
      <c r="O67" s="137"/>
      <c r="P67" s="138"/>
    </row>
    <row r="68" spans="2:16" x14ac:dyDescent="0.3">
      <c r="B68" s="20">
        <v>13.4</v>
      </c>
      <c r="C68" s="21">
        <v>20.100000000000001</v>
      </c>
      <c r="D68" s="22">
        <v>1</v>
      </c>
      <c r="E68" s="135">
        <f t="shared" si="2"/>
        <v>-14.899999999999999</v>
      </c>
      <c r="F68" s="22">
        <f t="shared" ref="F68:F131" si="3">D68-0</f>
        <v>1</v>
      </c>
      <c r="G68" s="23" t="s">
        <v>50</v>
      </c>
      <c r="J68" s="139" t="s">
        <v>477</v>
      </c>
      <c r="K68" s="140"/>
      <c r="L68" s="140"/>
      <c r="M68" s="140"/>
      <c r="N68" s="140"/>
      <c r="O68" s="140"/>
      <c r="P68" s="141"/>
    </row>
    <row r="69" spans="2:16" x14ac:dyDescent="0.3">
      <c r="B69" s="20">
        <v>13.9</v>
      </c>
      <c r="C69" s="21">
        <v>58.3</v>
      </c>
      <c r="D69" s="22">
        <v>1</v>
      </c>
      <c r="E69" s="135">
        <f t="shared" si="2"/>
        <v>23.299999999999997</v>
      </c>
      <c r="F69" s="22">
        <f t="shared" si="3"/>
        <v>1</v>
      </c>
      <c r="G69" s="23" t="s">
        <v>50</v>
      </c>
      <c r="J69" s="139" t="s">
        <v>532</v>
      </c>
      <c r="K69" s="140"/>
      <c r="L69" s="140"/>
      <c r="M69" s="140"/>
      <c r="N69" s="140"/>
      <c r="O69" s="140"/>
      <c r="P69" s="141"/>
    </row>
    <row r="70" spans="2:16" x14ac:dyDescent="0.3">
      <c r="B70" s="20">
        <v>11.9</v>
      </c>
      <c r="C70" s="21">
        <v>33.700000000000003</v>
      </c>
      <c r="D70" s="22">
        <v>1</v>
      </c>
      <c r="E70" s="135">
        <f t="shared" si="2"/>
        <v>-1.2999999999999972</v>
      </c>
      <c r="F70" s="22">
        <f t="shared" si="3"/>
        <v>1</v>
      </c>
      <c r="G70" s="23" t="s">
        <v>50</v>
      </c>
      <c r="J70" s="139" t="s">
        <v>530</v>
      </c>
      <c r="K70" s="140"/>
      <c r="L70" s="140"/>
      <c r="M70" s="140"/>
      <c r="N70" s="140"/>
      <c r="O70" s="140"/>
      <c r="P70" s="141"/>
    </row>
    <row r="71" spans="2:16" x14ac:dyDescent="0.3">
      <c r="B71" s="20">
        <v>12.9</v>
      </c>
      <c r="C71" s="21">
        <v>20.6</v>
      </c>
      <c r="D71" s="22">
        <v>1</v>
      </c>
      <c r="E71" s="135">
        <f t="shared" si="2"/>
        <v>-14.399999999999999</v>
      </c>
      <c r="F71" s="22">
        <f t="shared" si="3"/>
        <v>1</v>
      </c>
      <c r="G71" s="23" t="s">
        <v>50</v>
      </c>
      <c r="J71" s="139" t="s">
        <v>531</v>
      </c>
      <c r="K71" s="140"/>
      <c r="L71" s="140"/>
      <c r="M71" s="140"/>
      <c r="N71" s="140"/>
      <c r="O71" s="140"/>
      <c r="P71" s="141"/>
    </row>
    <row r="72" spans="2:16" x14ac:dyDescent="0.3">
      <c r="B72" s="20">
        <v>4</v>
      </c>
      <c r="C72" s="21">
        <v>144.19999999999999</v>
      </c>
      <c r="D72" s="22">
        <v>1</v>
      </c>
      <c r="E72" s="135">
        <f t="shared" si="2"/>
        <v>109.19999999999999</v>
      </c>
      <c r="F72" s="22">
        <f t="shared" si="3"/>
        <v>1</v>
      </c>
      <c r="G72" s="23" t="s">
        <v>50</v>
      </c>
      <c r="J72" s="144" t="s">
        <v>533</v>
      </c>
      <c r="K72" s="145"/>
      <c r="L72" s="145"/>
      <c r="M72" s="145"/>
      <c r="N72" s="145"/>
      <c r="O72" s="145"/>
      <c r="P72" s="146"/>
    </row>
    <row r="73" spans="2:16" x14ac:dyDescent="0.3">
      <c r="B73" s="20">
        <v>11.9</v>
      </c>
      <c r="C73" s="21">
        <v>38.4</v>
      </c>
      <c r="D73" s="22">
        <v>1</v>
      </c>
      <c r="E73" s="135">
        <f t="shared" si="2"/>
        <v>3.3999999999999986</v>
      </c>
      <c r="F73" s="22">
        <f t="shared" si="3"/>
        <v>1</v>
      </c>
      <c r="G73" s="23" t="s">
        <v>50</v>
      </c>
    </row>
    <row r="74" spans="2:16" x14ac:dyDescent="0.3">
      <c r="B74" s="20">
        <v>12.9</v>
      </c>
      <c r="C74" s="21">
        <v>44.3</v>
      </c>
      <c r="D74" s="22">
        <v>1</v>
      </c>
      <c r="E74" s="135">
        <f t="shared" si="2"/>
        <v>9.2999999999999972</v>
      </c>
      <c r="F74" s="22">
        <f t="shared" si="3"/>
        <v>1</v>
      </c>
      <c r="G74" s="23" t="s">
        <v>50</v>
      </c>
    </row>
    <row r="75" spans="2:16" x14ac:dyDescent="0.3">
      <c r="B75" s="20">
        <v>11.9</v>
      </c>
      <c r="C75" s="21">
        <v>45</v>
      </c>
      <c r="D75" s="22">
        <v>1</v>
      </c>
      <c r="E75" s="135">
        <f t="shared" si="2"/>
        <v>10</v>
      </c>
      <c r="F75" s="22">
        <f t="shared" si="3"/>
        <v>1</v>
      </c>
      <c r="G75" s="23" t="s">
        <v>50</v>
      </c>
      <c r="J75" s="185" t="s">
        <v>482</v>
      </c>
      <c r="K75" s="185"/>
      <c r="M75" s="185" t="s">
        <v>483</v>
      </c>
      <c r="N75" s="185"/>
    </row>
    <row r="76" spans="2:16" x14ac:dyDescent="0.3">
      <c r="B76" s="20">
        <v>14.9</v>
      </c>
      <c r="C76" s="21">
        <v>47.1</v>
      </c>
      <c r="D76" s="22">
        <v>1</v>
      </c>
      <c r="E76" s="135">
        <f t="shared" si="2"/>
        <v>12.100000000000001</v>
      </c>
      <c r="F76" s="22">
        <f t="shared" si="3"/>
        <v>1</v>
      </c>
      <c r="G76" s="23" t="s">
        <v>50</v>
      </c>
      <c r="J76" s="39" t="s">
        <v>479</v>
      </c>
      <c r="K76" s="130">
        <v>15.73071</v>
      </c>
      <c r="M76" s="39" t="s">
        <v>479</v>
      </c>
      <c r="N76" s="130">
        <f>K76</f>
        <v>15.73071</v>
      </c>
    </row>
    <row r="77" spans="2:16" x14ac:dyDescent="0.3">
      <c r="B77" s="20">
        <v>13.9</v>
      </c>
      <c r="C77" s="21">
        <v>28.7</v>
      </c>
      <c r="D77" s="22">
        <v>1</v>
      </c>
      <c r="E77" s="135">
        <f t="shared" si="2"/>
        <v>-6.3000000000000007</v>
      </c>
      <c r="F77" s="22">
        <f t="shared" si="3"/>
        <v>1</v>
      </c>
      <c r="G77" s="23" t="s">
        <v>50</v>
      </c>
      <c r="J77" s="39" t="s">
        <v>480</v>
      </c>
      <c r="K77" s="130">
        <v>14.716150000000001</v>
      </c>
      <c r="M77" s="39" t="s">
        <v>480</v>
      </c>
      <c r="N77" s="130">
        <v>-0.66487430000000003</v>
      </c>
    </row>
    <row r="78" spans="2:16" x14ac:dyDescent="0.3">
      <c r="B78" s="20">
        <v>10.9</v>
      </c>
      <c r="C78" s="21">
        <v>48.7</v>
      </c>
      <c r="D78" s="22">
        <v>1</v>
      </c>
      <c r="E78" s="135">
        <f t="shared" si="2"/>
        <v>13.700000000000003</v>
      </c>
      <c r="F78" s="22">
        <f t="shared" si="3"/>
        <v>1</v>
      </c>
      <c r="G78" s="23" t="s">
        <v>50</v>
      </c>
      <c r="J78" s="39" t="s">
        <v>481</v>
      </c>
      <c r="K78" s="130">
        <v>16.745280000000001</v>
      </c>
      <c r="M78" s="39" t="s">
        <v>481</v>
      </c>
      <c r="N78" s="130">
        <v>32.126300000000001</v>
      </c>
    </row>
    <row r="79" spans="2:16" x14ac:dyDescent="0.3">
      <c r="B79" s="20">
        <v>9.9</v>
      </c>
      <c r="C79" s="21">
        <v>37.6</v>
      </c>
      <c r="D79" s="22">
        <v>1</v>
      </c>
      <c r="E79" s="135">
        <f t="shared" si="2"/>
        <v>2.6000000000000014</v>
      </c>
      <c r="F79" s="22">
        <f t="shared" si="3"/>
        <v>1</v>
      </c>
      <c r="G79" s="23" t="s">
        <v>50</v>
      </c>
    </row>
    <row r="80" spans="2:16" x14ac:dyDescent="0.3">
      <c r="B80" s="20">
        <v>8.4</v>
      </c>
      <c r="C80" s="21">
        <v>55.7</v>
      </c>
      <c r="D80" s="22">
        <v>1</v>
      </c>
      <c r="E80" s="135">
        <f t="shared" si="2"/>
        <v>20.700000000000003</v>
      </c>
      <c r="F80" s="22">
        <f t="shared" si="3"/>
        <v>1</v>
      </c>
      <c r="G80" s="23" t="s">
        <v>50</v>
      </c>
    </row>
    <row r="81" spans="2:7" x14ac:dyDescent="0.3">
      <c r="B81" s="20">
        <v>8.6999999999999993</v>
      </c>
      <c r="C81" s="21">
        <v>39.700000000000003</v>
      </c>
      <c r="D81" s="22">
        <v>1</v>
      </c>
      <c r="E81" s="135">
        <f t="shared" si="2"/>
        <v>4.7000000000000028</v>
      </c>
      <c r="F81" s="22">
        <f t="shared" si="3"/>
        <v>1</v>
      </c>
      <c r="G81" s="23" t="s">
        <v>50</v>
      </c>
    </row>
    <row r="82" spans="2:7" x14ac:dyDescent="0.3">
      <c r="B82" s="20">
        <v>11.9</v>
      </c>
      <c r="C82" s="21">
        <v>35.200000000000003</v>
      </c>
      <c r="D82" s="22">
        <v>1</v>
      </c>
      <c r="E82" s="135">
        <f t="shared" si="2"/>
        <v>0.20000000000000284</v>
      </c>
      <c r="F82" s="22">
        <f t="shared" si="3"/>
        <v>1</v>
      </c>
      <c r="G82" s="23" t="s">
        <v>50</v>
      </c>
    </row>
    <row r="83" spans="2:7" x14ac:dyDescent="0.3">
      <c r="B83" s="20">
        <v>13.9</v>
      </c>
      <c r="C83" s="21">
        <v>18.100000000000001</v>
      </c>
      <c r="D83" s="22">
        <v>1</v>
      </c>
      <c r="E83" s="135">
        <f t="shared" si="2"/>
        <v>-16.899999999999999</v>
      </c>
      <c r="F83" s="22">
        <f t="shared" si="3"/>
        <v>1</v>
      </c>
      <c r="G83" s="23" t="s">
        <v>50</v>
      </c>
    </row>
    <row r="84" spans="2:7" x14ac:dyDescent="0.3">
      <c r="B84" s="20">
        <v>11.8</v>
      </c>
      <c r="C84" s="21">
        <v>32.5</v>
      </c>
      <c r="D84" s="22">
        <v>1</v>
      </c>
      <c r="E84" s="135">
        <f t="shared" si="2"/>
        <v>-2.5</v>
      </c>
      <c r="F84" s="22">
        <f t="shared" si="3"/>
        <v>1</v>
      </c>
      <c r="G84" s="23" t="s">
        <v>50</v>
      </c>
    </row>
    <row r="85" spans="2:7" x14ac:dyDescent="0.3">
      <c r="B85" s="20">
        <v>4.5</v>
      </c>
      <c r="C85" s="21">
        <v>40</v>
      </c>
      <c r="D85" s="22">
        <v>1</v>
      </c>
      <c r="E85" s="135">
        <f t="shared" si="2"/>
        <v>5</v>
      </c>
      <c r="F85" s="22">
        <f t="shared" si="3"/>
        <v>1</v>
      </c>
      <c r="G85" s="23" t="s">
        <v>50</v>
      </c>
    </row>
    <row r="86" spans="2:7" x14ac:dyDescent="0.3">
      <c r="B86" s="20">
        <v>13.5</v>
      </c>
      <c r="C86" s="21">
        <v>22</v>
      </c>
      <c r="D86" s="22">
        <v>1</v>
      </c>
      <c r="E86" s="135">
        <f t="shared" si="2"/>
        <v>-13</v>
      </c>
      <c r="F86" s="22">
        <f t="shared" si="3"/>
        <v>1</v>
      </c>
      <c r="G86" s="23" t="s">
        <v>50</v>
      </c>
    </row>
    <row r="87" spans="2:7" x14ac:dyDescent="0.3">
      <c r="B87" s="20">
        <v>16.899999999999999</v>
      </c>
      <c r="C87" s="21">
        <v>20</v>
      </c>
      <c r="D87" s="22">
        <v>1</v>
      </c>
      <c r="E87" s="135">
        <f t="shared" si="2"/>
        <v>-15</v>
      </c>
      <c r="F87" s="22">
        <f t="shared" si="3"/>
        <v>1</v>
      </c>
      <c r="G87" s="23" t="s">
        <v>50</v>
      </c>
    </row>
    <row r="88" spans="2:7" x14ac:dyDescent="0.3">
      <c r="B88" s="20">
        <v>31.9</v>
      </c>
      <c r="C88" s="21">
        <v>20.6</v>
      </c>
      <c r="D88" s="22">
        <v>1</v>
      </c>
      <c r="E88" s="135">
        <f t="shared" si="2"/>
        <v>-14.399999999999999</v>
      </c>
      <c r="F88" s="22">
        <f t="shared" si="3"/>
        <v>1</v>
      </c>
      <c r="G88" s="23" t="s">
        <v>50</v>
      </c>
    </row>
    <row r="89" spans="2:7" x14ac:dyDescent="0.3">
      <c r="B89" s="20">
        <v>10.8</v>
      </c>
      <c r="C89" s="21">
        <v>68.900000000000006</v>
      </c>
      <c r="D89" s="22">
        <v>1</v>
      </c>
      <c r="E89" s="135">
        <f t="shared" si="2"/>
        <v>33.900000000000006</v>
      </c>
      <c r="F89" s="22">
        <f t="shared" si="3"/>
        <v>1</v>
      </c>
      <c r="G89" s="23" t="s">
        <v>50</v>
      </c>
    </row>
    <row r="90" spans="2:7" x14ac:dyDescent="0.3">
      <c r="B90" s="20">
        <v>15.6</v>
      </c>
      <c r="C90" s="21">
        <v>27</v>
      </c>
      <c r="D90" s="22">
        <v>1</v>
      </c>
      <c r="E90" s="135">
        <f t="shared" si="2"/>
        <v>-8</v>
      </c>
      <c r="F90" s="22">
        <f t="shared" si="3"/>
        <v>1</v>
      </c>
      <c r="G90" s="23" t="s">
        <v>50</v>
      </c>
    </row>
    <row r="91" spans="2:7" x14ac:dyDescent="0.3">
      <c r="B91" s="20">
        <v>13.9</v>
      </c>
      <c r="C91" s="21">
        <v>26.7</v>
      </c>
      <c r="D91" s="22">
        <v>1</v>
      </c>
      <c r="E91" s="135">
        <f t="shared" si="2"/>
        <v>-8.3000000000000007</v>
      </c>
      <c r="F91" s="22">
        <f t="shared" si="3"/>
        <v>1</v>
      </c>
      <c r="G91" s="23" t="s">
        <v>50</v>
      </c>
    </row>
    <row r="92" spans="2:7" x14ac:dyDescent="0.3">
      <c r="B92" s="20">
        <v>16.5</v>
      </c>
      <c r="C92" s="21">
        <v>34.9</v>
      </c>
      <c r="D92" s="22">
        <v>1</v>
      </c>
      <c r="E92" s="135">
        <f t="shared" si="2"/>
        <v>-0.10000000000000142</v>
      </c>
      <c r="F92" s="22">
        <f t="shared" si="3"/>
        <v>1</v>
      </c>
      <c r="G92" s="23" t="s">
        <v>50</v>
      </c>
    </row>
    <row r="93" spans="2:7" x14ac:dyDescent="0.3">
      <c r="B93" s="20">
        <v>17.899999999999999</v>
      </c>
      <c r="C93" s="21">
        <v>19.2</v>
      </c>
      <c r="D93" s="22">
        <v>1</v>
      </c>
      <c r="E93" s="135">
        <f t="shared" si="2"/>
        <v>-15.8</v>
      </c>
      <c r="F93" s="22">
        <f t="shared" si="3"/>
        <v>1</v>
      </c>
      <c r="G93" s="23" t="s">
        <v>50</v>
      </c>
    </row>
    <row r="94" spans="2:7" x14ac:dyDescent="0.3">
      <c r="B94" s="20">
        <v>18.899999999999999</v>
      </c>
      <c r="C94" s="21">
        <v>20.5</v>
      </c>
      <c r="D94" s="22">
        <v>1</v>
      </c>
      <c r="E94" s="135">
        <f t="shared" si="2"/>
        <v>-14.5</v>
      </c>
      <c r="F94" s="22">
        <f t="shared" si="3"/>
        <v>1</v>
      </c>
      <c r="G94" s="23" t="s">
        <v>50</v>
      </c>
    </row>
    <row r="95" spans="2:7" x14ac:dyDescent="0.3">
      <c r="B95" s="20">
        <v>13.4</v>
      </c>
      <c r="C95" s="21">
        <v>58</v>
      </c>
      <c r="D95" s="22">
        <v>1</v>
      </c>
      <c r="E95" s="135">
        <f t="shared" si="2"/>
        <v>23</v>
      </c>
      <c r="F95" s="22">
        <f t="shared" si="3"/>
        <v>1</v>
      </c>
      <c r="G95" s="23" t="s">
        <v>50</v>
      </c>
    </row>
    <row r="96" spans="2:7" x14ac:dyDescent="0.3">
      <c r="B96" s="20">
        <v>14.8</v>
      </c>
      <c r="C96" s="21">
        <v>10.3</v>
      </c>
      <c r="D96" s="22">
        <v>1</v>
      </c>
      <c r="E96" s="135">
        <f t="shared" si="2"/>
        <v>-24.7</v>
      </c>
      <c r="F96" s="22">
        <f t="shared" si="3"/>
        <v>1</v>
      </c>
      <c r="G96" s="23" t="s">
        <v>50</v>
      </c>
    </row>
    <row r="97" spans="2:7" x14ac:dyDescent="0.3">
      <c r="B97" s="20">
        <v>14.8</v>
      </c>
      <c r="C97" s="21">
        <v>14.9</v>
      </c>
      <c r="D97" s="22">
        <v>1</v>
      </c>
      <c r="E97" s="135">
        <f t="shared" si="2"/>
        <v>-20.100000000000001</v>
      </c>
      <c r="F97" s="22">
        <f t="shared" si="3"/>
        <v>1</v>
      </c>
      <c r="G97" s="23" t="s">
        <v>50</v>
      </c>
    </row>
    <row r="98" spans="2:7" x14ac:dyDescent="0.3">
      <c r="B98" s="20">
        <v>14.8</v>
      </c>
      <c r="C98" s="21">
        <v>16.100000000000001</v>
      </c>
      <c r="D98" s="22">
        <v>1</v>
      </c>
      <c r="E98" s="135">
        <f t="shared" si="2"/>
        <v>-18.899999999999999</v>
      </c>
      <c r="F98" s="22">
        <f t="shared" si="3"/>
        <v>1</v>
      </c>
      <c r="G98" s="23" t="s">
        <v>50</v>
      </c>
    </row>
    <row r="99" spans="2:7" x14ac:dyDescent="0.3">
      <c r="B99" s="20">
        <v>14.4</v>
      </c>
      <c r="C99" s="21">
        <v>31</v>
      </c>
      <c r="D99" s="22">
        <v>1</v>
      </c>
      <c r="E99" s="135">
        <f t="shared" si="2"/>
        <v>-4</v>
      </c>
      <c r="F99" s="22">
        <f t="shared" si="3"/>
        <v>1</v>
      </c>
      <c r="G99" s="23" t="s">
        <v>50</v>
      </c>
    </row>
    <row r="100" spans="2:7" x14ac:dyDescent="0.3">
      <c r="B100" s="20">
        <v>18.899999999999999</v>
      </c>
      <c r="C100" s="21">
        <v>12.6</v>
      </c>
      <c r="D100" s="22">
        <v>1</v>
      </c>
      <c r="E100" s="135">
        <f t="shared" si="2"/>
        <v>-22.4</v>
      </c>
      <c r="F100" s="22">
        <f t="shared" si="3"/>
        <v>1</v>
      </c>
      <c r="G100" s="23" t="s">
        <v>50</v>
      </c>
    </row>
    <row r="101" spans="2:7" x14ac:dyDescent="0.3">
      <c r="B101" s="20">
        <v>11.9</v>
      </c>
      <c r="C101" s="21">
        <v>53.2</v>
      </c>
      <c r="D101" s="22">
        <v>1</v>
      </c>
      <c r="E101" s="135">
        <f t="shared" si="2"/>
        <v>18.200000000000003</v>
      </c>
      <c r="F101" s="22">
        <f t="shared" si="3"/>
        <v>1</v>
      </c>
      <c r="G101" s="23" t="s">
        <v>50</v>
      </c>
    </row>
    <row r="102" spans="2:7" x14ac:dyDescent="0.3">
      <c r="B102" s="20">
        <v>4.9000000000000004</v>
      </c>
      <c r="C102" s="21">
        <v>95.3</v>
      </c>
      <c r="D102" s="22">
        <v>1</v>
      </c>
      <c r="E102" s="135">
        <f t="shared" si="2"/>
        <v>60.3</v>
      </c>
      <c r="F102" s="22">
        <f t="shared" si="3"/>
        <v>1</v>
      </c>
      <c r="G102" s="23" t="s">
        <v>50</v>
      </c>
    </row>
    <row r="103" spans="2:7" x14ac:dyDescent="0.3">
      <c r="B103" s="20">
        <v>16.899999999999999</v>
      </c>
      <c r="C103" s="21">
        <v>34.6</v>
      </c>
      <c r="D103" s="22">
        <v>1</v>
      </c>
      <c r="E103" s="135">
        <f t="shared" si="2"/>
        <v>-0.39999999999999858</v>
      </c>
      <c r="F103" s="22">
        <f t="shared" si="3"/>
        <v>1</v>
      </c>
      <c r="G103" s="23" t="s">
        <v>50</v>
      </c>
    </row>
    <row r="104" spans="2:7" x14ac:dyDescent="0.3">
      <c r="B104" s="20">
        <v>16.899999999999999</v>
      </c>
      <c r="C104" s="21">
        <v>22.4</v>
      </c>
      <c r="D104" s="22">
        <v>1</v>
      </c>
      <c r="E104" s="135">
        <f t="shared" si="2"/>
        <v>-12.600000000000001</v>
      </c>
      <c r="F104" s="22">
        <f t="shared" si="3"/>
        <v>1</v>
      </c>
      <c r="G104" s="23" t="s">
        <v>50</v>
      </c>
    </row>
    <row r="105" spans="2:7" x14ac:dyDescent="0.3">
      <c r="B105" s="20">
        <v>17.8</v>
      </c>
      <c r="C105" s="21">
        <v>47.6</v>
      </c>
      <c r="D105" s="22">
        <v>1</v>
      </c>
      <c r="E105" s="135">
        <f t="shared" si="2"/>
        <v>12.600000000000001</v>
      </c>
      <c r="F105" s="22">
        <f t="shared" si="3"/>
        <v>1</v>
      </c>
      <c r="G105" s="23" t="s">
        <v>50</v>
      </c>
    </row>
    <row r="106" spans="2:7" x14ac:dyDescent="0.3">
      <c r="B106" s="20">
        <v>15.8</v>
      </c>
      <c r="C106" s="21">
        <v>54</v>
      </c>
      <c r="D106" s="22">
        <v>1</v>
      </c>
      <c r="E106" s="135">
        <f t="shared" si="2"/>
        <v>19</v>
      </c>
      <c r="F106" s="22">
        <f t="shared" si="3"/>
        <v>1</v>
      </c>
      <c r="G106" s="23" t="s">
        <v>50</v>
      </c>
    </row>
    <row r="107" spans="2:7" x14ac:dyDescent="0.3">
      <c r="B107" s="20">
        <v>16.899999999999999</v>
      </c>
      <c r="C107" s="21">
        <v>31.5</v>
      </c>
      <c r="D107" s="22">
        <v>1</v>
      </c>
      <c r="E107" s="135">
        <f t="shared" si="2"/>
        <v>-3.5</v>
      </c>
      <c r="F107" s="22">
        <f t="shared" si="3"/>
        <v>1</v>
      </c>
      <c r="G107" s="23" t="s">
        <v>50</v>
      </c>
    </row>
    <row r="108" spans="2:7" x14ac:dyDescent="0.3">
      <c r="B108" s="20">
        <v>18.8</v>
      </c>
      <c r="C108" s="21">
        <v>39.799999999999997</v>
      </c>
      <c r="D108" s="22">
        <v>1</v>
      </c>
      <c r="E108" s="135">
        <f t="shared" si="2"/>
        <v>4.7999999999999972</v>
      </c>
      <c r="F108" s="22">
        <f t="shared" si="3"/>
        <v>1</v>
      </c>
      <c r="G108" s="23" t="s">
        <v>50</v>
      </c>
    </row>
    <row r="109" spans="2:7" x14ac:dyDescent="0.3">
      <c r="B109" s="20">
        <v>22.4</v>
      </c>
      <c r="C109" s="21">
        <v>6.9</v>
      </c>
      <c r="D109" s="22">
        <v>1</v>
      </c>
      <c r="E109" s="135">
        <f t="shared" si="2"/>
        <v>-28.1</v>
      </c>
      <c r="F109" s="22">
        <f t="shared" si="3"/>
        <v>1</v>
      </c>
      <c r="G109" s="23" t="s">
        <v>50</v>
      </c>
    </row>
    <row r="110" spans="2:7" x14ac:dyDescent="0.3">
      <c r="B110" s="20">
        <v>12.9</v>
      </c>
      <c r="C110" s="21">
        <v>53.5</v>
      </c>
      <c r="D110" s="22">
        <v>1</v>
      </c>
      <c r="E110" s="135">
        <f t="shared" si="2"/>
        <v>18.5</v>
      </c>
      <c r="F110" s="22">
        <f t="shared" si="3"/>
        <v>1</v>
      </c>
      <c r="G110" s="23" t="s">
        <v>50</v>
      </c>
    </row>
    <row r="111" spans="2:7" x14ac:dyDescent="0.3">
      <c r="B111" s="20">
        <v>13</v>
      </c>
      <c r="C111" s="21">
        <v>43.8</v>
      </c>
      <c r="D111" s="22">
        <v>1</v>
      </c>
      <c r="E111" s="135">
        <f t="shared" si="2"/>
        <v>8.7999999999999972</v>
      </c>
      <c r="F111" s="22">
        <f t="shared" si="3"/>
        <v>1</v>
      </c>
      <c r="G111" s="23" t="s">
        <v>50</v>
      </c>
    </row>
    <row r="112" spans="2:7" x14ac:dyDescent="0.3">
      <c r="B112" s="20">
        <v>8.5</v>
      </c>
      <c r="C112" s="21">
        <v>42.6</v>
      </c>
      <c r="D112" s="22">
        <v>1</v>
      </c>
      <c r="E112" s="135">
        <f t="shared" si="2"/>
        <v>7.6000000000000014</v>
      </c>
      <c r="F112" s="22">
        <f t="shared" si="3"/>
        <v>1</v>
      </c>
      <c r="G112" s="23" t="s">
        <v>50</v>
      </c>
    </row>
    <row r="113" spans="2:7" x14ac:dyDescent="0.3">
      <c r="B113" s="20">
        <v>8.9</v>
      </c>
      <c r="C113" s="21">
        <v>43.2</v>
      </c>
      <c r="D113" s="22">
        <v>1</v>
      </c>
      <c r="E113" s="135">
        <f t="shared" si="2"/>
        <v>8.2000000000000028</v>
      </c>
      <c r="F113" s="22">
        <f t="shared" si="3"/>
        <v>1</v>
      </c>
      <c r="G113" s="23" t="s">
        <v>50</v>
      </c>
    </row>
    <row r="114" spans="2:7" x14ac:dyDescent="0.3">
      <c r="B114" s="20">
        <v>10.9</v>
      </c>
      <c r="C114" s="21">
        <v>38.200000000000003</v>
      </c>
      <c r="D114" s="22">
        <v>1</v>
      </c>
      <c r="E114" s="135">
        <f t="shared" si="2"/>
        <v>3.2000000000000028</v>
      </c>
      <c r="F114" s="22">
        <f t="shared" si="3"/>
        <v>1</v>
      </c>
      <c r="G114" s="23" t="s">
        <v>50</v>
      </c>
    </row>
    <row r="115" spans="2:7" x14ac:dyDescent="0.3">
      <c r="B115" s="20">
        <v>6.9</v>
      </c>
      <c r="C115" s="21">
        <v>39.200000000000003</v>
      </c>
      <c r="D115" s="22">
        <v>1</v>
      </c>
      <c r="E115" s="135">
        <f t="shared" si="2"/>
        <v>4.2000000000000028</v>
      </c>
      <c r="F115" s="22">
        <f t="shared" si="3"/>
        <v>1</v>
      </c>
      <c r="G115" s="23" t="s">
        <v>50</v>
      </c>
    </row>
    <row r="116" spans="2:7" x14ac:dyDescent="0.3">
      <c r="B116" s="20">
        <v>11.8</v>
      </c>
      <c r="C116" s="21">
        <v>24.6</v>
      </c>
      <c r="D116" s="22">
        <v>1</v>
      </c>
      <c r="E116" s="135">
        <f t="shared" si="2"/>
        <v>-10.399999999999999</v>
      </c>
      <c r="F116" s="22">
        <f t="shared" si="3"/>
        <v>1</v>
      </c>
      <c r="G116" s="23" t="s">
        <v>50</v>
      </c>
    </row>
    <row r="117" spans="2:7" x14ac:dyDescent="0.3">
      <c r="B117" s="20">
        <v>10.9</v>
      </c>
      <c r="C117" s="21">
        <v>27.1</v>
      </c>
      <c r="D117" s="22">
        <v>1</v>
      </c>
      <c r="E117" s="135">
        <f t="shared" si="2"/>
        <v>-7.8999999999999986</v>
      </c>
      <c r="F117" s="22">
        <f t="shared" si="3"/>
        <v>1</v>
      </c>
      <c r="G117" s="23" t="s">
        <v>50</v>
      </c>
    </row>
    <row r="118" spans="2:7" x14ac:dyDescent="0.3">
      <c r="B118" s="20">
        <v>11.6</v>
      </c>
      <c r="C118" s="21">
        <v>56.4</v>
      </c>
      <c r="D118" s="22">
        <v>1</v>
      </c>
      <c r="E118" s="135">
        <f t="shared" si="2"/>
        <v>21.4</v>
      </c>
      <c r="F118" s="22">
        <f t="shared" si="3"/>
        <v>1</v>
      </c>
      <c r="G118" s="23" t="s">
        <v>50</v>
      </c>
    </row>
    <row r="119" spans="2:7" x14ac:dyDescent="0.3">
      <c r="B119" s="20">
        <v>9.9</v>
      </c>
      <c r="C119" s="21">
        <v>17.2</v>
      </c>
      <c r="D119" s="22">
        <v>1</v>
      </c>
      <c r="E119" s="135">
        <f t="shared" si="2"/>
        <v>-17.8</v>
      </c>
      <c r="F119" s="22">
        <f t="shared" si="3"/>
        <v>1</v>
      </c>
      <c r="G119" s="23" t="s">
        <v>50</v>
      </c>
    </row>
    <row r="120" spans="2:7" x14ac:dyDescent="0.3">
      <c r="B120" s="20">
        <v>9.3000000000000007</v>
      </c>
      <c r="C120" s="21">
        <v>38.4</v>
      </c>
      <c r="D120" s="22">
        <v>1</v>
      </c>
      <c r="E120" s="135">
        <f t="shared" si="2"/>
        <v>3.3999999999999986</v>
      </c>
      <c r="F120" s="22">
        <f t="shared" si="3"/>
        <v>1</v>
      </c>
      <c r="G120" s="23" t="s">
        <v>50</v>
      </c>
    </row>
    <row r="121" spans="2:7" x14ac:dyDescent="0.3">
      <c r="B121" s="20">
        <v>10.8</v>
      </c>
      <c r="C121" s="21">
        <v>38.9</v>
      </c>
      <c r="D121" s="22">
        <v>1</v>
      </c>
      <c r="E121" s="135">
        <f t="shared" si="2"/>
        <v>3.8999999999999986</v>
      </c>
      <c r="F121" s="22">
        <f t="shared" si="3"/>
        <v>1</v>
      </c>
      <c r="G121" s="23" t="s">
        <v>50</v>
      </c>
    </row>
    <row r="122" spans="2:7" x14ac:dyDescent="0.3">
      <c r="B122" s="20">
        <v>13.6</v>
      </c>
      <c r="C122" s="21">
        <v>35.1</v>
      </c>
      <c r="D122" s="22">
        <v>1</v>
      </c>
      <c r="E122" s="135">
        <f t="shared" si="2"/>
        <v>0.10000000000000142</v>
      </c>
      <c r="F122" s="22">
        <f t="shared" si="3"/>
        <v>1</v>
      </c>
      <c r="G122" s="23" t="s">
        <v>50</v>
      </c>
    </row>
    <row r="123" spans="2:7" x14ac:dyDescent="0.3">
      <c r="B123" s="20">
        <v>13.9</v>
      </c>
      <c r="C123" s="21">
        <v>45.3</v>
      </c>
      <c r="D123" s="22">
        <v>1</v>
      </c>
      <c r="E123" s="135">
        <f t="shared" si="2"/>
        <v>10.299999999999997</v>
      </c>
      <c r="F123" s="22">
        <f t="shared" si="3"/>
        <v>1</v>
      </c>
      <c r="G123" s="23" t="s">
        <v>50</v>
      </c>
    </row>
    <row r="124" spans="2:7" x14ac:dyDescent="0.3">
      <c r="B124" s="20">
        <v>5.8</v>
      </c>
      <c r="C124" s="21">
        <v>89</v>
      </c>
      <c r="D124" s="22">
        <v>1</v>
      </c>
      <c r="E124" s="135">
        <f t="shared" si="2"/>
        <v>54</v>
      </c>
      <c r="F124" s="22">
        <f t="shared" si="3"/>
        <v>1</v>
      </c>
      <c r="G124" s="23" t="s">
        <v>50</v>
      </c>
    </row>
    <row r="125" spans="2:7" x14ac:dyDescent="0.3">
      <c r="B125" s="20">
        <v>14.9</v>
      </c>
      <c r="C125" s="21">
        <v>16.899999999999999</v>
      </c>
      <c r="D125" s="22">
        <v>1</v>
      </c>
      <c r="E125" s="135">
        <f t="shared" si="2"/>
        <v>-18.100000000000001</v>
      </c>
      <c r="F125" s="22">
        <f t="shared" si="3"/>
        <v>1</v>
      </c>
      <c r="G125" s="23" t="s">
        <v>50</v>
      </c>
    </row>
    <row r="126" spans="2:7" x14ac:dyDescent="0.3">
      <c r="B126" s="20">
        <v>13.9</v>
      </c>
      <c r="C126" s="21">
        <v>19.8</v>
      </c>
      <c r="D126" s="22">
        <v>1</v>
      </c>
      <c r="E126" s="135">
        <f t="shared" si="2"/>
        <v>-15.2</v>
      </c>
      <c r="F126" s="22">
        <f t="shared" si="3"/>
        <v>1</v>
      </c>
      <c r="G126" s="23" t="s">
        <v>50</v>
      </c>
    </row>
    <row r="127" spans="2:7" x14ac:dyDescent="0.3">
      <c r="B127" s="20">
        <v>14.5</v>
      </c>
      <c r="C127" s="21">
        <v>20.5</v>
      </c>
      <c r="D127" s="22">
        <v>1</v>
      </c>
      <c r="E127" s="135">
        <f t="shared" si="2"/>
        <v>-14.5</v>
      </c>
      <c r="F127" s="22">
        <f t="shared" si="3"/>
        <v>1</v>
      </c>
      <c r="G127" s="23" t="s">
        <v>50</v>
      </c>
    </row>
    <row r="128" spans="2:7" x14ac:dyDescent="0.3">
      <c r="B128" s="20">
        <v>14.9</v>
      </c>
      <c r="C128" s="21">
        <v>16.399999999999999</v>
      </c>
      <c r="D128" s="22">
        <v>1</v>
      </c>
      <c r="E128" s="135">
        <f t="shared" si="2"/>
        <v>-18.600000000000001</v>
      </c>
      <c r="F128" s="22">
        <f t="shared" si="3"/>
        <v>1</v>
      </c>
      <c r="G128" s="23" t="s">
        <v>50</v>
      </c>
    </row>
    <row r="129" spans="2:7" x14ac:dyDescent="0.3">
      <c r="B129" s="20">
        <v>15.9</v>
      </c>
      <c r="C129" s="21">
        <v>25.1</v>
      </c>
      <c r="D129" s="22">
        <v>1</v>
      </c>
      <c r="E129" s="135">
        <f t="shared" si="2"/>
        <v>-9.8999999999999986</v>
      </c>
      <c r="F129" s="22">
        <f t="shared" si="3"/>
        <v>1</v>
      </c>
      <c r="G129" s="23" t="s">
        <v>50</v>
      </c>
    </row>
    <row r="130" spans="2:7" x14ac:dyDescent="0.3">
      <c r="B130" s="20">
        <v>13.8</v>
      </c>
      <c r="C130" s="21">
        <v>27.5</v>
      </c>
      <c r="D130" s="22">
        <v>1</v>
      </c>
      <c r="E130" s="135">
        <f t="shared" si="2"/>
        <v>-7.5</v>
      </c>
      <c r="F130" s="22">
        <f t="shared" si="3"/>
        <v>1</v>
      </c>
      <c r="G130" s="23" t="s">
        <v>50</v>
      </c>
    </row>
    <row r="131" spans="2:7" x14ac:dyDescent="0.3">
      <c r="B131" s="20">
        <v>15.8</v>
      </c>
      <c r="C131" s="21">
        <v>12.8</v>
      </c>
      <c r="D131" s="22">
        <v>1</v>
      </c>
      <c r="E131" s="135">
        <f t="shared" ref="E131:E194" si="4">C131-35</f>
        <v>-22.2</v>
      </c>
      <c r="F131" s="22">
        <f t="shared" si="3"/>
        <v>1</v>
      </c>
      <c r="G131" s="23" t="s">
        <v>50</v>
      </c>
    </row>
    <row r="132" spans="2:7" x14ac:dyDescent="0.3">
      <c r="B132" s="20">
        <v>12.4</v>
      </c>
      <c r="C132" s="21">
        <v>21</v>
      </c>
      <c r="D132" s="22">
        <v>1</v>
      </c>
      <c r="E132" s="135">
        <f t="shared" si="4"/>
        <v>-14</v>
      </c>
      <c r="F132" s="22">
        <f t="shared" ref="F132:F195" si="5">D132-0</f>
        <v>1</v>
      </c>
      <c r="G132" s="23" t="s">
        <v>50</v>
      </c>
    </row>
    <row r="133" spans="2:7" x14ac:dyDescent="0.3">
      <c r="B133" s="20">
        <v>14.9</v>
      </c>
      <c r="C133" s="21">
        <v>18.5</v>
      </c>
      <c r="D133" s="22">
        <v>1</v>
      </c>
      <c r="E133" s="135">
        <f t="shared" si="4"/>
        <v>-16.5</v>
      </c>
      <c r="F133" s="22">
        <f t="shared" si="5"/>
        <v>1</v>
      </c>
      <c r="G133" s="23" t="s">
        <v>50</v>
      </c>
    </row>
    <row r="134" spans="2:7" x14ac:dyDescent="0.3">
      <c r="B134" s="20">
        <v>11.9</v>
      </c>
      <c r="C134" s="21">
        <v>30.3</v>
      </c>
      <c r="D134" s="22">
        <v>1</v>
      </c>
      <c r="E134" s="135">
        <f t="shared" si="4"/>
        <v>-4.6999999999999993</v>
      </c>
      <c r="F134" s="22">
        <f t="shared" si="5"/>
        <v>1</v>
      </c>
      <c r="G134" s="23" t="s">
        <v>50</v>
      </c>
    </row>
    <row r="135" spans="2:7" x14ac:dyDescent="0.3">
      <c r="B135" s="20">
        <v>17.899999999999999</v>
      </c>
      <c r="C135" s="21">
        <v>29.6</v>
      </c>
      <c r="D135" s="22">
        <v>1</v>
      </c>
      <c r="E135" s="135">
        <f t="shared" si="4"/>
        <v>-5.3999999999999986</v>
      </c>
      <c r="F135" s="22">
        <f t="shared" si="5"/>
        <v>1</v>
      </c>
      <c r="G135" s="23" t="s">
        <v>50</v>
      </c>
    </row>
    <row r="136" spans="2:7" x14ac:dyDescent="0.3">
      <c r="B136" s="20">
        <v>19.899999999999999</v>
      </c>
      <c r="C136" s="21">
        <v>27.7</v>
      </c>
      <c r="D136" s="22">
        <v>1</v>
      </c>
      <c r="E136" s="135">
        <f t="shared" si="4"/>
        <v>-7.3000000000000007</v>
      </c>
      <c r="F136" s="22">
        <f t="shared" si="5"/>
        <v>1</v>
      </c>
      <c r="G136" s="23" t="s">
        <v>50</v>
      </c>
    </row>
    <row r="137" spans="2:7" x14ac:dyDescent="0.3">
      <c r="B137" s="20">
        <v>19.899999999999999</v>
      </c>
      <c r="C137" s="21">
        <v>32.299999999999997</v>
      </c>
      <c r="D137" s="22">
        <v>1</v>
      </c>
      <c r="E137" s="135">
        <f t="shared" si="4"/>
        <v>-2.7000000000000028</v>
      </c>
      <c r="F137" s="22">
        <f t="shared" si="5"/>
        <v>1</v>
      </c>
      <c r="G137" s="23" t="s">
        <v>50</v>
      </c>
    </row>
    <row r="138" spans="2:7" x14ac:dyDescent="0.3">
      <c r="B138" s="20">
        <v>16.899999999999999</v>
      </c>
      <c r="C138" s="21">
        <v>48.1</v>
      </c>
      <c r="D138" s="22">
        <v>1</v>
      </c>
      <c r="E138" s="135">
        <f t="shared" si="4"/>
        <v>13.100000000000001</v>
      </c>
      <c r="F138" s="22">
        <f t="shared" si="5"/>
        <v>1</v>
      </c>
      <c r="G138" s="23" t="s">
        <v>50</v>
      </c>
    </row>
    <row r="139" spans="2:7" x14ac:dyDescent="0.3">
      <c r="B139" s="20">
        <v>21.9</v>
      </c>
      <c r="C139" s="21">
        <v>48.4</v>
      </c>
      <c r="D139" s="22">
        <v>1</v>
      </c>
      <c r="E139" s="135">
        <f t="shared" si="4"/>
        <v>13.399999999999999</v>
      </c>
      <c r="F139" s="22">
        <f t="shared" si="5"/>
        <v>1</v>
      </c>
      <c r="G139" s="23" t="s">
        <v>50</v>
      </c>
    </row>
    <row r="140" spans="2:7" x14ac:dyDescent="0.3">
      <c r="B140" s="20">
        <v>17.899999999999999</v>
      </c>
      <c r="C140" s="21">
        <v>34.299999999999997</v>
      </c>
      <c r="D140" s="22">
        <v>1</v>
      </c>
      <c r="E140" s="135">
        <f t="shared" si="4"/>
        <v>-0.70000000000000284</v>
      </c>
      <c r="F140" s="22">
        <f t="shared" si="5"/>
        <v>1</v>
      </c>
      <c r="G140" s="23" t="s">
        <v>50</v>
      </c>
    </row>
    <row r="141" spans="2:7" x14ac:dyDescent="0.3">
      <c r="B141" s="20">
        <v>13.9</v>
      </c>
      <c r="C141" s="21">
        <v>22.9</v>
      </c>
      <c r="D141" s="22">
        <v>1</v>
      </c>
      <c r="E141" s="135">
        <f t="shared" si="4"/>
        <v>-12.100000000000001</v>
      </c>
      <c r="F141" s="22">
        <f t="shared" si="5"/>
        <v>1</v>
      </c>
      <c r="G141" s="23" t="s">
        <v>50</v>
      </c>
    </row>
    <row r="142" spans="2:7" x14ac:dyDescent="0.3">
      <c r="B142" s="20">
        <v>18.899999999999999</v>
      </c>
      <c r="C142" s="21">
        <v>28.5</v>
      </c>
      <c r="D142" s="22">
        <v>1</v>
      </c>
      <c r="E142" s="135">
        <f t="shared" si="4"/>
        <v>-6.5</v>
      </c>
      <c r="F142" s="22">
        <f t="shared" si="5"/>
        <v>1</v>
      </c>
      <c r="G142" s="23" t="s">
        <v>50</v>
      </c>
    </row>
    <row r="143" spans="2:7" x14ac:dyDescent="0.3">
      <c r="B143" s="20">
        <v>12.9</v>
      </c>
      <c r="C143" s="21">
        <v>32.9</v>
      </c>
      <c r="D143" s="22">
        <v>1</v>
      </c>
      <c r="E143" s="135">
        <f t="shared" si="4"/>
        <v>-2.1000000000000014</v>
      </c>
      <c r="F143" s="22">
        <f t="shared" si="5"/>
        <v>1</v>
      </c>
      <c r="G143" s="23" t="s">
        <v>50</v>
      </c>
    </row>
    <row r="144" spans="2:7" x14ac:dyDescent="0.3">
      <c r="B144" s="20">
        <v>7.9</v>
      </c>
      <c r="C144" s="21">
        <v>68.2</v>
      </c>
      <c r="D144" s="22">
        <v>1</v>
      </c>
      <c r="E144" s="135">
        <f t="shared" si="4"/>
        <v>33.200000000000003</v>
      </c>
      <c r="F144" s="22">
        <f t="shared" si="5"/>
        <v>1</v>
      </c>
      <c r="G144" s="23" t="s">
        <v>50</v>
      </c>
    </row>
    <row r="145" spans="2:7" x14ac:dyDescent="0.3">
      <c r="B145" s="20">
        <v>11.9</v>
      </c>
      <c r="C145" s="21">
        <v>44</v>
      </c>
      <c r="D145" s="22">
        <v>1</v>
      </c>
      <c r="E145" s="135">
        <f t="shared" si="4"/>
        <v>9</v>
      </c>
      <c r="F145" s="22">
        <f t="shared" si="5"/>
        <v>1</v>
      </c>
      <c r="G145" s="23" t="s">
        <v>50</v>
      </c>
    </row>
    <row r="146" spans="2:7" x14ac:dyDescent="0.3">
      <c r="B146" s="20">
        <v>9</v>
      </c>
      <c r="C146" s="21">
        <v>40.4</v>
      </c>
      <c r="D146" s="22">
        <v>1</v>
      </c>
      <c r="E146" s="135">
        <f t="shared" si="4"/>
        <v>5.3999999999999986</v>
      </c>
      <c r="F146" s="22">
        <f t="shared" si="5"/>
        <v>1</v>
      </c>
      <c r="G146" s="23" t="s">
        <v>50</v>
      </c>
    </row>
    <row r="147" spans="2:7" x14ac:dyDescent="0.3">
      <c r="B147" s="20">
        <v>14.9</v>
      </c>
      <c r="C147" s="21">
        <v>42.2</v>
      </c>
      <c r="D147" s="22">
        <v>1</v>
      </c>
      <c r="E147" s="135">
        <f t="shared" si="4"/>
        <v>7.2000000000000028</v>
      </c>
      <c r="F147" s="22">
        <f t="shared" si="5"/>
        <v>1</v>
      </c>
      <c r="G147" s="23" t="s">
        <v>50</v>
      </c>
    </row>
    <row r="148" spans="2:7" x14ac:dyDescent="0.3">
      <c r="B148" s="20">
        <v>12.9</v>
      </c>
      <c r="C148" s="21">
        <v>25.7</v>
      </c>
      <c r="D148" s="22">
        <v>1</v>
      </c>
      <c r="E148" s="135">
        <f t="shared" si="4"/>
        <v>-9.3000000000000007</v>
      </c>
      <c r="F148" s="22">
        <f t="shared" si="5"/>
        <v>1</v>
      </c>
      <c r="G148" s="23" t="s">
        <v>50</v>
      </c>
    </row>
    <row r="149" spans="2:7" x14ac:dyDescent="0.3">
      <c r="B149" s="20">
        <v>15.4</v>
      </c>
      <c r="C149" s="21">
        <v>16.100000000000001</v>
      </c>
      <c r="D149" s="22">
        <v>1</v>
      </c>
      <c r="E149" s="135">
        <f t="shared" si="4"/>
        <v>-18.899999999999999</v>
      </c>
      <c r="F149" s="22">
        <f t="shared" si="5"/>
        <v>1</v>
      </c>
      <c r="G149" s="23" t="s">
        <v>50</v>
      </c>
    </row>
    <row r="150" spans="2:7" x14ac:dyDescent="0.3">
      <c r="B150" s="20">
        <v>14.9</v>
      </c>
      <c r="C150" s="21">
        <v>23.4</v>
      </c>
      <c r="D150" s="22">
        <v>1</v>
      </c>
      <c r="E150" s="135">
        <f t="shared" si="4"/>
        <v>-11.600000000000001</v>
      </c>
      <c r="F150" s="22">
        <f t="shared" si="5"/>
        <v>1</v>
      </c>
      <c r="G150" s="23" t="s">
        <v>50</v>
      </c>
    </row>
    <row r="151" spans="2:7" x14ac:dyDescent="0.3">
      <c r="B151" s="20">
        <v>14.9</v>
      </c>
      <c r="C151" s="21">
        <v>24</v>
      </c>
      <c r="D151" s="22">
        <v>1</v>
      </c>
      <c r="E151" s="135">
        <f t="shared" si="4"/>
        <v>-11</v>
      </c>
      <c r="F151" s="22">
        <f t="shared" si="5"/>
        <v>1</v>
      </c>
      <c r="G151" s="23" t="s">
        <v>50</v>
      </c>
    </row>
    <row r="152" spans="2:7" x14ac:dyDescent="0.3">
      <c r="B152" s="20">
        <v>17.899999999999999</v>
      </c>
      <c r="C152" s="21">
        <v>29.9</v>
      </c>
      <c r="D152" s="22">
        <v>1</v>
      </c>
      <c r="E152" s="135">
        <f t="shared" si="4"/>
        <v>-5.1000000000000014</v>
      </c>
      <c r="F152" s="22">
        <f t="shared" si="5"/>
        <v>1</v>
      </c>
      <c r="G152" s="23" t="s">
        <v>50</v>
      </c>
    </row>
    <row r="153" spans="2:7" x14ac:dyDescent="0.3">
      <c r="B153" s="20">
        <v>11.5</v>
      </c>
      <c r="C153" s="21">
        <v>64.599999999999994</v>
      </c>
      <c r="D153" s="22">
        <v>1</v>
      </c>
      <c r="E153" s="135">
        <f t="shared" si="4"/>
        <v>29.599999999999994</v>
      </c>
      <c r="F153" s="22">
        <f t="shared" si="5"/>
        <v>1</v>
      </c>
      <c r="G153" s="23" t="s">
        <v>50</v>
      </c>
    </row>
    <row r="154" spans="2:7" x14ac:dyDescent="0.3">
      <c r="B154" s="20">
        <v>3.4</v>
      </c>
      <c r="C154" s="21">
        <v>69</v>
      </c>
      <c r="D154" s="22">
        <v>1</v>
      </c>
      <c r="E154" s="135">
        <f t="shared" si="4"/>
        <v>34</v>
      </c>
      <c r="F154" s="22">
        <f t="shared" si="5"/>
        <v>1</v>
      </c>
      <c r="G154" s="23" t="s">
        <v>50</v>
      </c>
    </row>
    <row r="155" spans="2:7" x14ac:dyDescent="0.3">
      <c r="B155" s="20">
        <v>19.899999999999999</v>
      </c>
      <c r="C155" s="21">
        <v>10.9</v>
      </c>
      <c r="D155" s="22">
        <v>1</v>
      </c>
      <c r="E155" s="135">
        <f t="shared" si="4"/>
        <v>-24.1</v>
      </c>
      <c r="F155" s="22">
        <f t="shared" si="5"/>
        <v>1</v>
      </c>
      <c r="G155" s="23" t="s">
        <v>50</v>
      </c>
    </row>
    <row r="156" spans="2:7" x14ac:dyDescent="0.3">
      <c r="B156" s="20">
        <v>14.9</v>
      </c>
      <c r="C156" s="21">
        <v>24</v>
      </c>
      <c r="D156" s="22">
        <v>1</v>
      </c>
      <c r="E156" s="135">
        <f t="shared" si="4"/>
        <v>-11</v>
      </c>
      <c r="F156" s="22">
        <f t="shared" si="5"/>
        <v>1</v>
      </c>
      <c r="G156" s="23" t="s">
        <v>50</v>
      </c>
    </row>
    <row r="157" spans="2:7" x14ac:dyDescent="0.3">
      <c r="B157" s="20">
        <v>14.8</v>
      </c>
      <c r="C157" s="21">
        <v>27.3</v>
      </c>
      <c r="D157" s="22">
        <v>1</v>
      </c>
      <c r="E157" s="135">
        <f t="shared" si="4"/>
        <v>-7.6999999999999993</v>
      </c>
      <c r="F157" s="22">
        <f t="shared" si="5"/>
        <v>1</v>
      </c>
      <c r="G157" s="23" t="s">
        <v>50</v>
      </c>
    </row>
    <row r="158" spans="2:7" x14ac:dyDescent="0.3">
      <c r="B158" s="20">
        <v>14.9</v>
      </c>
      <c r="C158" s="21">
        <v>27.6</v>
      </c>
      <c r="D158" s="22">
        <v>1</v>
      </c>
      <c r="E158" s="135">
        <f t="shared" si="4"/>
        <v>-7.3999999999999986</v>
      </c>
      <c r="F158" s="22">
        <f t="shared" si="5"/>
        <v>1</v>
      </c>
      <c r="G158" s="23" t="s">
        <v>50</v>
      </c>
    </row>
    <row r="159" spans="2:7" x14ac:dyDescent="0.3">
      <c r="B159" s="20">
        <v>20.9</v>
      </c>
      <c r="C159" s="21">
        <v>29.7</v>
      </c>
      <c r="D159" s="22">
        <v>1</v>
      </c>
      <c r="E159" s="135">
        <f t="shared" si="4"/>
        <v>-5.3000000000000007</v>
      </c>
      <c r="F159" s="22">
        <f t="shared" si="5"/>
        <v>1</v>
      </c>
      <c r="G159" s="23" t="s">
        <v>50</v>
      </c>
    </row>
    <row r="160" spans="2:7" x14ac:dyDescent="0.3">
      <c r="B160" s="20">
        <v>8.9</v>
      </c>
      <c r="C160" s="21">
        <v>76.599999999999994</v>
      </c>
      <c r="D160" s="22">
        <v>1</v>
      </c>
      <c r="E160" s="135">
        <f t="shared" si="4"/>
        <v>41.599999999999994</v>
      </c>
      <c r="F160" s="22">
        <f t="shared" si="5"/>
        <v>1</v>
      </c>
      <c r="G160" s="23" t="s">
        <v>50</v>
      </c>
    </row>
    <row r="161" spans="2:7" x14ac:dyDescent="0.3">
      <c r="B161" s="20">
        <v>17.899999999999999</v>
      </c>
      <c r="C161" s="21">
        <v>6.4</v>
      </c>
      <c r="D161" s="22">
        <v>1</v>
      </c>
      <c r="E161" s="135">
        <f t="shared" si="4"/>
        <v>-28.6</v>
      </c>
      <c r="F161" s="22">
        <f t="shared" si="5"/>
        <v>1</v>
      </c>
      <c r="G161" s="23" t="s">
        <v>50</v>
      </c>
    </row>
    <row r="162" spans="2:7" x14ac:dyDescent="0.3">
      <c r="B162" s="20">
        <v>16.899999999999999</v>
      </c>
      <c r="C162" s="21">
        <v>10.7</v>
      </c>
      <c r="D162" s="22">
        <v>1</v>
      </c>
      <c r="E162" s="135">
        <f t="shared" si="4"/>
        <v>-24.3</v>
      </c>
      <c r="F162" s="22">
        <f t="shared" si="5"/>
        <v>1</v>
      </c>
      <c r="G162" s="23" t="s">
        <v>50</v>
      </c>
    </row>
    <row r="163" spans="2:7" x14ac:dyDescent="0.3">
      <c r="B163" s="20">
        <v>9.9</v>
      </c>
      <c r="C163" s="21">
        <v>104.9</v>
      </c>
      <c r="D163" s="22">
        <v>1</v>
      </c>
      <c r="E163" s="135">
        <f t="shared" si="4"/>
        <v>69.900000000000006</v>
      </c>
      <c r="F163" s="22">
        <f t="shared" si="5"/>
        <v>1</v>
      </c>
      <c r="G163" s="23" t="s">
        <v>50</v>
      </c>
    </row>
    <row r="164" spans="2:7" x14ac:dyDescent="0.3">
      <c r="B164" s="20">
        <v>10.9</v>
      </c>
      <c r="C164" s="21">
        <v>12.7</v>
      </c>
      <c r="D164" s="22">
        <v>1</v>
      </c>
      <c r="E164" s="135">
        <f t="shared" si="4"/>
        <v>-22.3</v>
      </c>
      <c r="F164" s="22">
        <f t="shared" si="5"/>
        <v>1</v>
      </c>
      <c r="G164" s="23" t="s">
        <v>50</v>
      </c>
    </row>
    <row r="165" spans="2:7" x14ac:dyDescent="0.3">
      <c r="B165" s="20">
        <v>10</v>
      </c>
      <c r="C165" s="21">
        <v>58</v>
      </c>
      <c r="D165" s="22">
        <v>1</v>
      </c>
      <c r="E165" s="135">
        <f t="shared" si="4"/>
        <v>23</v>
      </c>
      <c r="F165" s="22">
        <f t="shared" si="5"/>
        <v>1</v>
      </c>
      <c r="G165" s="23" t="s">
        <v>50</v>
      </c>
    </row>
    <row r="166" spans="2:7" x14ac:dyDescent="0.3">
      <c r="B166" s="20">
        <v>16.899999999999999</v>
      </c>
      <c r="C166" s="21">
        <v>32.700000000000003</v>
      </c>
      <c r="D166" s="22">
        <v>1</v>
      </c>
      <c r="E166" s="135">
        <f t="shared" si="4"/>
        <v>-2.2999999999999972</v>
      </c>
      <c r="F166" s="22">
        <f t="shared" si="5"/>
        <v>1</v>
      </c>
      <c r="G166" s="23" t="s">
        <v>50</v>
      </c>
    </row>
    <row r="167" spans="2:7" x14ac:dyDescent="0.3">
      <c r="B167" s="20">
        <v>12.9</v>
      </c>
      <c r="C167" s="21">
        <v>44.3</v>
      </c>
      <c r="D167" s="22">
        <v>1</v>
      </c>
      <c r="E167" s="135">
        <f t="shared" si="4"/>
        <v>9.2999999999999972</v>
      </c>
      <c r="F167" s="22">
        <f t="shared" si="5"/>
        <v>1</v>
      </c>
      <c r="G167" s="23" t="s">
        <v>50</v>
      </c>
    </row>
    <row r="168" spans="2:7" x14ac:dyDescent="0.3">
      <c r="B168" s="20">
        <v>12.9</v>
      </c>
      <c r="C168" s="21">
        <v>66.3</v>
      </c>
      <c r="D168" s="22">
        <v>1</v>
      </c>
      <c r="E168" s="135">
        <f t="shared" si="4"/>
        <v>31.299999999999997</v>
      </c>
      <c r="F168" s="22">
        <f t="shared" si="5"/>
        <v>1</v>
      </c>
      <c r="G168" s="23" t="s">
        <v>50</v>
      </c>
    </row>
    <row r="169" spans="2:7" x14ac:dyDescent="0.3">
      <c r="B169" s="20">
        <v>15.9</v>
      </c>
      <c r="C169" s="21">
        <v>31.6</v>
      </c>
      <c r="D169" s="22">
        <v>1</v>
      </c>
      <c r="E169" s="135">
        <f t="shared" si="4"/>
        <v>-3.3999999999999986</v>
      </c>
      <c r="F169" s="22">
        <f t="shared" si="5"/>
        <v>1</v>
      </c>
      <c r="G169" s="23" t="s">
        <v>50</v>
      </c>
    </row>
    <row r="170" spans="2:7" x14ac:dyDescent="0.3">
      <c r="B170" s="20">
        <v>15.9</v>
      </c>
      <c r="C170" s="21">
        <v>27.3</v>
      </c>
      <c r="D170" s="22">
        <v>1</v>
      </c>
      <c r="E170" s="135">
        <f t="shared" si="4"/>
        <v>-7.6999999999999993</v>
      </c>
      <c r="F170" s="22">
        <f t="shared" si="5"/>
        <v>1</v>
      </c>
      <c r="G170" s="23" t="s">
        <v>50</v>
      </c>
    </row>
    <row r="171" spans="2:7" x14ac:dyDescent="0.3">
      <c r="B171" s="20">
        <v>14.9</v>
      </c>
      <c r="C171" s="21">
        <v>44.3</v>
      </c>
      <c r="D171" s="22">
        <v>1</v>
      </c>
      <c r="E171" s="135">
        <f t="shared" si="4"/>
        <v>9.2999999999999972</v>
      </c>
      <c r="F171" s="22">
        <f t="shared" si="5"/>
        <v>1</v>
      </c>
      <c r="G171" s="23" t="s">
        <v>50</v>
      </c>
    </row>
    <row r="172" spans="2:7" x14ac:dyDescent="0.3">
      <c r="B172" s="20">
        <v>5.9</v>
      </c>
      <c r="C172" s="21">
        <v>108</v>
      </c>
      <c r="D172" s="22">
        <v>1</v>
      </c>
      <c r="E172" s="135">
        <f t="shared" si="4"/>
        <v>73</v>
      </c>
      <c r="F172" s="22">
        <f t="shared" si="5"/>
        <v>1</v>
      </c>
      <c r="G172" s="23" t="s">
        <v>50</v>
      </c>
    </row>
    <row r="173" spans="2:7" x14ac:dyDescent="0.3">
      <c r="B173" s="20">
        <v>10.9</v>
      </c>
      <c r="C173" s="21">
        <v>34.4</v>
      </c>
      <c r="D173" s="22">
        <v>1</v>
      </c>
      <c r="E173" s="135">
        <f t="shared" si="4"/>
        <v>-0.60000000000000142</v>
      </c>
      <c r="F173" s="22">
        <f t="shared" si="5"/>
        <v>1</v>
      </c>
      <c r="G173" s="23" t="s">
        <v>50</v>
      </c>
    </row>
    <row r="174" spans="2:7" x14ac:dyDescent="0.3">
      <c r="B174" s="20">
        <v>18.899999999999999</v>
      </c>
      <c r="C174" s="21">
        <v>16.600000000000001</v>
      </c>
      <c r="D174" s="22">
        <v>1</v>
      </c>
      <c r="E174" s="135">
        <f t="shared" si="4"/>
        <v>-18.399999999999999</v>
      </c>
      <c r="F174" s="22">
        <f t="shared" si="5"/>
        <v>1</v>
      </c>
      <c r="G174" s="23" t="s">
        <v>50</v>
      </c>
    </row>
    <row r="175" spans="2:7" x14ac:dyDescent="0.3">
      <c r="B175" s="20">
        <v>6.8</v>
      </c>
      <c r="C175" s="21">
        <v>68</v>
      </c>
      <c r="D175" s="22">
        <v>1</v>
      </c>
      <c r="E175" s="135">
        <f t="shared" si="4"/>
        <v>33</v>
      </c>
      <c r="F175" s="22">
        <f t="shared" si="5"/>
        <v>1</v>
      </c>
      <c r="G175" s="23" t="s">
        <v>50</v>
      </c>
    </row>
    <row r="176" spans="2:7" x14ac:dyDescent="0.3">
      <c r="B176" s="20">
        <v>13.9</v>
      </c>
      <c r="C176" s="21">
        <v>61.4</v>
      </c>
      <c r="D176" s="22">
        <v>1</v>
      </c>
      <c r="E176" s="135">
        <f t="shared" si="4"/>
        <v>26.4</v>
      </c>
      <c r="F176" s="22">
        <f t="shared" si="5"/>
        <v>1</v>
      </c>
      <c r="G176" s="23" t="s">
        <v>50</v>
      </c>
    </row>
    <row r="177" spans="2:7" x14ac:dyDescent="0.3">
      <c r="B177" s="20">
        <v>22.9</v>
      </c>
      <c r="C177" s="21">
        <v>52.8</v>
      </c>
      <c r="D177" s="22">
        <v>1</v>
      </c>
      <c r="E177" s="135">
        <f t="shared" si="4"/>
        <v>17.799999999999997</v>
      </c>
      <c r="F177" s="22">
        <f t="shared" si="5"/>
        <v>1</v>
      </c>
      <c r="G177" s="23" t="s">
        <v>50</v>
      </c>
    </row>
    <row r="178" spans="2:7" x14ac:dyDescent="0.3">
      <c r="B178" s="20">
        <v>15.9</v>
      </c>
      <c r="C178" s="21">
        <v>42.9</v>
      </c>
      <c r="D178" s="22">
        <v>1</v>
      </c>
      <c r="E178" s="135">
        <f t="shared" si="4"/>
        <v>7.8999999999999986</v>
      </c>
      <c r="F178" s="22">
        <f t="shared" si="5"/>
        <v>1</v>
      </c>
      <c r="G178" s="23" t="s">
        <v>50</v>
      </c>
    </row>
    <row r="179" spans="2:7" x14ac:dyDescent="0.3">
      <c r="B179" s="20">
        <v>10.8</v>
      </c>
      <c r="C179" s="21">
        <v>27</v>
      </c>
      <c r="D179" s="22">
        <v>1</v>
      </c>
      <c r="E179" s="135">
        <f t="shared" si="4"/>
        <v>-8</v>
      </c>
      <c r="F179" s="22">
        <f t="shared" si="5"/>
        <v>1</v>
      </c>
      <c r="G179" s="23" t="s">
        <v>50</v>
      </c>
    </row>
    <row r="180" spans="2:7" x14ac:dyDescent="0.3">
      <c r="B180" s="20">
        <v>10.9</v>
      </c>
      <c r="C180" s="21">
        <v>29.2</v>
      </c>
      <c r="D180" s="22">
        <v>1</v>
      </c>
      <c r="E180" s="135">
        <f t="shared" si="4"/>
        <v>-5.8000000000000007</v>
      </c>
      <c r="F180" s="22">
        <f t="shared" si="5"/>
        <v>1</v>
      </c>
      <c r="G180" s="23" t="s">
        <v>50</v>
      </c>
    </row>
    <row r="181" spans="2:7" x14ac:dyDescent="0.3">
      <c r="B181" s="20">
        <v>10.9</v>
      </c>
      <c r="C181" s="21">
        <v>34</v>
      </c>
      <c r="D181" s="22">
        <v>1</v>
      </c>
      <c r="E181" s="135">
        <f t="shared" si="4"/>
        <v>-1</v>
      </c>
      <c r="F181" s="22">
        <f t="shared" si="5"/>
        <v>1</v>
      </c>
      <c r="G181" s="23" t="s">
        <v>50</v>
      </c>
    </row>
    <row r="182" spans="2:7" x14ac:dyDescent="0.3">
      <c r="B182" s="20">
        <v>18.899999999999999</v>
      </c>
      <c r="C182" s="21">
        <v>34.1</v>
      </c>
      <c r="D182" s="22">
        <v>1</v>
      </c>
      <c r="E182" s="135">
        <f t="shared" si="4"/>
        <v>-0.89999999999999858</v>
      </c>
      <c r="F182" s="22">
        <f t="shared" si="5"/>
        <v>1</v>
      </c>
      <c r="G182" s="23" t="s">
        <v>50</v>
      </c>
    </row>
    <row r="183" spans="2:7" x14ac:dyDescent="0.3">
      <c r="B183" s="20">
        <v>13.9</v>
      </c>
      <c r="C183" s="21">
        <v>35.4</v>
      </c>
      <c r="D183" s="22">
        <v>1</v>
      </c>
      <c r="E183" s="135">
        <f t="shared" si="4"/>
        <v>0.39999999999999858</v>
      </c>
      <c r="F183" s="22">
        <f t="shared" si="5"/>
        <v>1</v>
      </c>
      <c r="G183" s="23" t="s">
        <v>50</v>
      </c>
    </row>
    <row r="184" spans="2:7" x14ac:dyDescent="0.3">
      <c r="B184" s="20">
        <v>11.9</v>
      </c>
      <c r="C184" s="21">
        <v>40.1</v>
      </c>
      <c r="D184" s="22">
        <v>1</v>
      </c>
      <c r="E184" s="135">
        <f t="shared" si="4"/>
        <v>5.1000000000000014</v>
      </c>
      <c r="F184" s="22">
        <f t="shared" si="5"/>
        <v>1</v>
      </c>
      <c r="G184" s="23" t="s">
        <v>50</v>
      </c>
    </row>
    <row r="185" spans="2:7" x14ac:dyDescent="0.3">
      <c r="B185" s="20">
        <v>28.9</v>
      </c>
      <c r="C185" s="21">
        <v>24.5</v>
      </c>
      <c r="D185" s="22">
        <v>1</v>
      </c>
      <c r="E185" s="135">
        <f t="shared" si="4"/>
        <v>-10.5</v>
      </c>
      <c r="F185" s="22">
        <f t="shared" si="5"/>
        <v>1</v>
      </c>
      <c r="G185" s="23" t="s">
        <v>50</v>
      </c>
    </row>
    <row r="186" spans="2:7" x14ac:dyDescent="0.3">
      <c r="B186" s="20">
        <v>14.8</v>
      </c>
      <c r="C186" s="21">
        <v>26.4</v>
      </c>
      <c r="D186" s="22">
        <v>1</v>
      </c>
      <c r="E186" s="135">
        <f t="shared" si="4"/>
        <v>-8.6000000000000014</v>
      </c>
      <c r="F186" s="22">
        <f t="shared" si="5"/>
        <v>1</v>
      </c>
      <c r="G186" s="23" t="s">
        <v>50</v>
      </c>
    </row>
    <row r="187" spans="2:7" x14ac:dyDescent="0.3">
      <c r="B187" s="20">
        <v>12.9</v>
      </c>
      <c r="C187" s="21">
        <v>78.3</v>
      </c>
      <c r="D187" s="22">
        <v>1</v>
      </c>
      <c r="E187" s="135">
        <f t="shared" si="4"/>
        <v>43.3</v>
      </c>
      <c r="F187" s="22">
        <f t="shared" si="5"/>
        <v>1</v>
      </c>
      <c r="G187" s="23" t="s">
        <v>50</v>
      </c>
    </row>
    <row r="188" spans="2:7" x14ac:dyDescent="0.3">
      <c r="B188" s="20">
        <v>15.9</v>
      </c>
      <c r="C188" s="21">
        <v>40</v>
      </c>
      <c r="D188" s="22">
        <v>1</v>
      </c>
      <c r="E188" s="135">
        <f t="shared" si="4"/>
        <v>5</v>
      </c>
      <c r="F188" s="22">
        <f t="shared" si="5"/>
        <v>1</v>
      </c>
      <c r="G188" s="23" t="s">
        <v>50</v>
      </c>
    </row>
    <row r="189" spans="2:7" x14ac:dyDescent="0.3">
      <c r="B189" s="20">
        <v>12.9</v>
      </c>
      <c r="C189" s="21">
        <v>40</v>
      </c>
      <c r="D189" s="22">
        <v>1</v>
      </c>
      <c r="E189" s="135">
        <f t="shared" si="4"/>
        <v>5</v>
      </c>
      <c r="F189" s="22">
        <f t="shared" si="5"/>
        <v>1</v>
      </c>
      <c r="G189" s="23" t="s">
        <v>50</v>
      </c>
    </row>
    <row r="190" spans="2:7" x14ac:dyDescent="0.3">
      <c r="B190" s="20">
        <v>13.9</v>
      </c>
      <c r="C190" s="21">
        <v>12.1</v>
      </c>
      <c r="D190" s="22">
        <v>1</v>
      </c>
      <c r="E190" s="135">
        <f t="shared" si="4"/>
        <v>-22.9</v>
      </c>
      <c r="F190" s="22">
        <f t="shared" si="5"/>
        <v>1</v>
      </c>
      <c r="G190" s="23" t="s">
        <v>50</v>
      </c>
    </row>
    <row r="191" spans="2:7" x14ac:dyDescent="0.3">
      <c r="B191" s="20">
        <v>9.9</v>
      </c>
      <c r="C191" s="21">
        <v>43.6</v>
      </c>
      <c r="D191" s="22">
        <v>1</v>
      </c>
      <c r="E191" s="135">
        <f t="shared" si="4"/>
        <v>8.6000000000000014</v>
      </c>
      <c r="F191" s="22">
        <f t="shared" si="5"/>
        <v>1</v>
      </c>
      <c r="G191" s="23" t="s">
        <v>50</v>
      </c>
    </row>
    <row r="192" spans="2:7" x14ac:dyDescent="0.3">
      <c r="B192" s="20">
        <v>6.8</v>
      </c>
      <c r="C192" s="21">
        <v>32.700000000000003</v>
      </c>
      <c r="D192" s="22">
        <v>1</v>
      </c>
      <c r="E192" s="135">
        <f t="shared" si="4"/>
        <v>-2.2999999999999972</v>
      </c>
      <c r="F192" s="22">
        <f t="shared" si="5"/>
        <v>1</v>
      </c>
      <c r="G192" s="23" t="s">
        <v>50</v>
      </c>
    </row>
    <row r="193" spans="2:7" x14ac:dyDescent="0.3">
      <c r="B193" s="20">
        <v>10.4</v>
      </c>
      <c r="C193" s="21">
        <v>55.1</v>
      </c>
      <c r="D193" s="22">
        <v>1</v>
      </c>
      <c r="E193" s="135">
        <f t="shared" si="4"/>
        <v>20.100000000000001</v>
      </c>
      <c r="F193" s="22">
        <f t="shared" si="5"/>
        <v>1</v>
      </c>
      <c r="G193" s="23" t="s">
        <v>50</v>
      </c>
    </row>
    <row r="194" spans="2:7" x14ac:dyDescent="0.3">
      <c r="B194" s="20">
        <v>8.9</v>
      </c>
      <c r="C194" s="21">
        <v>66.2</v>
      </c>
      <c r="D194" s="22">
        <v>1</v>
      </c>
      <c r="E194" s="135">
        <f t="shared" si="4"/>
        <v>31.200000000000003</v>
      </c>
      <c r="F194" s="22">
        <f t="shared" si="5"/>
        <v>1</v>
      </c>
      <c r="G194" s="23" t="s">
        <v>50</v>
      </c>
    </row>
    <row r="195" spans="2:7" x14ac:dyDescent="0.3">
      <c r="B195" s="20">
        <v>9.8000000000000007</v>
      </c>
      <c r="C195" s="21">
        <v>37.200000000000003</v>
      </c>
      <c r="D195" s="22">
        <v>1</v>
      </c>
      <c r="E195" s="135">
        <f t="shared" ref="E195:E258" si="6">C195-35</f>
        <v>2.2000000000000028</v>
      </c>
      <c r="F195" s="22">
        <f t="shared" si="5"/>
        <v>1</v>
      </c>
      <c r="G195" s="23" t="s">
        <v>50</v>
      </c>
    </row>
    <row r="196" spans="2:7" x14ac:dyDescent="0.3">
      <c r="B196" s="20">
        <v>7.9</v>
      </c>
      <c r="C196" s="21">
        <v>64</v>
      </c>
      <c r="D196" s="22">
        <v>1</v>
      </c>
      <c r="E196" s="135">
        <f t="shared" si="6"/>
        <v>29</v>
      </c>
      <c r="F196" s="22">
        <f t="shared" ref="F196:F259" si="7">D196-0</f>
        <v>1</v>
      </c>
      <c r="G196" s="23" t="s">
        <v>50</v>
      </c>
    </row>
    <row r="197" spans="2:7" x14ac:dyDescent="0.3">
      <c r="B197" s="20">
        <v>9.6</v>
      </c>
      <c r="C197" s="21">
        <v>57.2</v>
      </c>
      <c r="D197" s="22">
        <v>1</v>
      </c>
      <c r="E197" s="135">
        <f t="shared" si="6"/>
        <v>22.200000000000003</v>
      </c>
      <c r="F197" s="22">
        <f t="shared" si="7"/>
        <v>1</v>
      </c>
      <c r="G197" s="23" t="s">
        <v>50</v>
      </c>
    </row>
    <row r="198" spans="2:7" x14ac:dyDescent="0.3">
      <c r="B198" s="20">
        <v>6.9</v>
      </c>
      <c r="C198" s="21">
        <v>63.2</v>
      </c>
      <c r="D198" s="22">
        <v>1</v>
      </c>
      <c r="E198" s="135">
        <f t="shared" si="6"/>
        <v>28.200000000000003</v>
      </c>
      <c r="F198" s="22">
        <f t="shared" si="7"/>
        <v>1</v>
      </c>
      <c r="G198" s="23" t="s">
        <v>50</v>
      </c>
    </row>
    <row r="199" spans="2:7" x14ac:dyDescent="0.3">
      <c r="B199" s="20">
        <v>4.9000000000000004</v>
      </c>
      <c r="C199" s="21">
        <v>64</v>
      </c>
      <c r="D199" s="22">
        <v>1</v>
      </c>
      <c r="E199" s="135">
        <f t="shared" si="6"/>
        <v>29</v>
      </c>
      <c r="F199" s="22">
        <f t="shared" si="7"/>
        <v>1</v>
      </c>
      <c r="G199" s="23" t="s">
        <v>50</v>
      </c>
    </row>
    <row r="200" spans="2:7" x14ac:dyDescent="0.3">
      <c r="B200" s="20">
        <v>6</v>
      </c>
      <c r="C200" s="21">
        <v>77.7</v>
      </c>
      <c r="D200" s="22">
        <v>1</v>
      </c>
      <c r="E200" s="135">
        <f t="shared" si="6"/>
        <v>42.7</v>
      </c>
      <c r="F200" s="22">
        <f t="shared" si="7"/>
        <v>1</v>
      </c>
      <c r="G200" s="23" t="s">
        <v>50</v>
      </c>
    </row>
    <row r="201" spans="2:7" x14ac:dyDescent="0.3">
      <c r="B201" s="20">
        <v>33.9</v>
      </c>
      <c r="C201" s="21">
        <v>7.5</v>
      </c>
      <c r="D201" s="22">
        <v>1</v>
      </c>
      <c r="E201" s="135">
        <f t="shared" si="6"/>
        <v>-27.5</v>
      </c>
      <c r="F201" s="22">
        <f t="shared" si="7"/>
        <v>1</v>
      </c>
      <c r="G201" s="23" t="s">
        <v>50</v>
      </c>
    </row>
    <row r="202" spans="2:7" x14ac:dyDescent="0.3">
      <c r="B202" s="20">
        <v>29.9</v>
      </c>
      <c r="C202" s="21">
        <v>16.399999999999999</v>
      </c>
      <c r="D202" s="22">
        <v>1</v>
      </c>
      <c r="E202" s="135">
        <f t="shared" si="6"/>
        <v>-18.600000000000001</v>
      </c>
      <c r="F202" s="22">
        <f t="shared" si="7"/>
        <v>1</v>
      </c>
      <c r="G202" s="23" t="s">
        <v>50</v>
      </c>
    </row>
    <row r="203" spans="2:7" x14ac:dyDescent="0.3">
      <c r="B203" s="20">
        <v>14.3</v>
      </c>
      <c r="C203" s="21">
        <v>38.200000000000003</v>
      </c>
      <c r="D203" s="22">
        <v>1</v>
      </c>
      <c r="E203" s="135">
        <f t="shared" si="6"/>
        <v>3.2000000000000028</v>
      </c>
      <c r="F203" s="22">
        <f t="shared" si="7"/>
        <v>1</v>
      </c>
      <c r="G203" s="23" t="s">
        <v>50</v>
      </c>
    </row>
    <row r="204" spans="2:7" x14ac:dyDescent="0.3">
      <c r="B204" s="20">
        <v>12.6</v>
      </c>
      <c r="C204" s="21">
        <v>40.200000000000003</v>
      </c>
      <c r="D204" s="22">
        <v>1</v>
      </c>
      <c r="E204" s="135">
        <f t="shared" si="6"/>
        <v>5.2000000000000028</v>
      </c>
      <c r="F204" s="22">
        <f t="shared" si="7"/>
        <v>1</v>
      </c>
      <c r="G204" s="23" t="s">
        <v>50</v>
      </c>
    </row>
    <row r="205" spans="2:7" x14ac:dyDescent="0.3">
      <c r="B205" s="20">
        <v>13.8</v>
      </c>
      <c r="C205" s="21">
        <v>58.7</v>
      </c>
      <c r="D205" s="22">
        <v>1</v>
      </c>
      <c r="E205" s="135">
        <f t="shared" si="6"/>
        <v>23.700000000000003</v>
      </c>
      <c r="F205" s="22">
        <f t="shared" si="7"/>
        <v>1</v>
      </c>
      <c r="G205" s="23" t="s">
        <v>50</v>
      </c>
    </row>
    <row r="206" spans="2:7" x14ac:dyDescent="0.3">
      <c r="B206" s="20">
        <v>16.899999999999999</v>
      </c>
      <c r="C206" s="21">
        <v>56.7</v>
      </c>
      <c r="D206" s="22">
        <v>1</v>
      </c>
      <c r="E206" s="135">
        <f t="shared" si="6"/>
        <v>21.700000000000003</v>
      </c>
      <c r="F206" s="22">
        <f t="shared" si="7"/>
        <v>1</v>
      </c>
      <c r="G206" s="23" t="s">
        <v>50</v>
      </c>
    </row>
    <row r="207" spans="2:7" x14ac:dyDescent="0.3">
      <c r="B207" s="20">
        <v>16</v>
      </c>
      <c r="C207" s="21">
        <v>60.4</v>
      </c>
      <c r="D207" s="22">
        <v>1</v>
      </c>
      <c r="E207" s="135">
        <f t="shared" si="6"/>
        <v>25.4</v>
      </c>
      <c r="F207" s="22">
        <f t="shared" si="7"/>
        <v>1</v>
      </c>
      <c r="G207" s="23" t="s">
        <v>50</v>
      </c>
    </row>
    <row r="208" spans="2:7" x14ac:dyDescent="0.3">
      <c r="B208" s="20">
        <v>18.899999999999999</v>
      </c>
      <c r="C208" s="21">
        <v>21.3</v>
      </c>
      <c r="D208" s="22">
        <v>1</v>
      </c>
      <c r="E208" s="135">
        <f t="shared" si="6"/>
        <v>-13.7</v>
      </c>
      <c r="F208" s="22">
        <f t="shared" si="7"/>
        <v>1</v>
      </c>
      <c r="G208" s="23" t="s">
        <v>50</v>
      </c>
    </row>
    <row r="209" spans="2:7" x14ac:dyDescent="0.3">
      <c r="B209" s="20">
        <v>20.399999999999999</v>
      </c>
      <c r="C209" s="21">
        <v>26.7</v>
      </c>
      <c r="D209" s="22">
        <v>1</v>
      </c>
      <c r="E209" s="135">
        <f t="shared" si="6"/>
        <v>-8.3000000000000007</v>
      </c>
      <c r="F209" s="22">
        <f t="shared" si="7"/>
        <v>1</v>
      </c>
      <c r="G209" s="23" t="s">
        <v>50</v>
      </c>
    </row>
    <row r="210" spans="2:7" x14ac:dyDescent="0.3">
      <c r="B210" s="20">
        <v>25.9</v>
      </c>
      <c r="C210" s="21">
        <v>4.3</v>
      </c>
      <c r="D210" s="22">
        <v>1</v>
      </c>
      <c r="E210" s="135">
        <f t="shared" si="6"/>
        <v>-30.7</v>
      </c>
      <c r="F210" s="22">
        <f t="shared" si="7"/>
        <v>1</v>
      </c>
      <c r="G210" s="23" t="s">
        <v>50</v>
      </c>
    </row>
    <row r="211" spans="2:7" x14ac:dyDescent="0.3">
      <c r="B211" s="20">
        <v>21.9</v>
      </c>
      <c r="C211" s="21">
        <v>40.4</v>
      </c>
      <c r="D211" s="22">
        <v>1</v>
      </c>
      <c r="E211" s="135">
        <f t="shared" si="6"/>
        <v>5.3999999999999986</v>
      </c>
      <c r="F211" s="22">
        <f t="shared" si="7"/>
        <v>1</v>
      </c>
      <c r="G211" s="23" t="s">
        <v>50</v>
      </c>
    </row>
    <row r="212" spans="2:7" x14ac:dyDescent="0.3">
      <c r="B212" s="20">
        <v>40.9</v>
      </c>
      <c r="C212" s="21">
        <v>10.4</v>
      </c>
      <c r="D212" s="22">
        <v>1</v>
      </c>
      <c r="E212" s="135">
        <f t="shared" si="6"/>
        <v>-24.6</v>
      </c>
      <c r="F212" s="22">
        <f t="shared" si="7"/>
        <v>1</v>
      </c>
      <c r="G212" s="23" t="s">
        <v>50</v>
      </c>
    </row>
    <row r="213" spans="2:7" x14ac:dyDescent="0.3">
      <c r="B213" s="20">
        <v>33.9</v>
      </c>
      <c r="C213" s="21">
        <v>7.9</v>
      </c>
      <c r="D213" s="22">
        <v>1</v>
      </c>
      <c r="E213" s="135">
        <f t="shared" si="6"/>
        <v>-27.1</v>
      </c>
      <c r="F213" s="22">
        <f t="shared" si="7"/>
        <v>1</v>
      </c>
      <c r="G213" s="23" t="s">
        <v>50</v>
      </c>
    </row>
    <row r="214" spans="2:7" x14ac:dyDescent="0.3">
      <c r="B214" s="20">
        <v>21.9</v>
      </c>
      <c r="C214" s="21">
        <v>51.1</v>
      </c>
      <c r="D214" s="22">
        <v>1</v>
      </c>
      <c r="E214" s="135">
        <f t="shared" si="6"/>
        <v>16.100000000000001</v>
      </c>
      <c r="F214" s="22">
        <f t="shared" si="7"/>
        <v>1</v>
      </c>
      <c r="G214" s="23" t="s">
        <v>50</v>
      </c>
    </row>
    <row r="215" spans="2:7" x14ac:dyDescent="0.3">
      <c r="B215" s="20">
        <v>11.9</v>
      </c>
      <c r="C215" s="21">
        <v>43.7</v>
      </c>
      <c r="D215" s="22">
        <v>0</v>
      </c>
      <c r="E215" s="135">
        <f t="shared" si="6"/>
        <v>8.7000000000000028</v>
      </c>
      <c r="F215" s="22">
        <f t="shared" si="7"/>
        <v>0</v>
      </c>
      <c r="G215" s="23" t="s">
        <v>33</v>
      </c>
    </row>
    <row r="216" spans="2:7" x14ac:dyDescent="0.3">
      <c r="B216" s="20">
        <v>6.9</v>
      </c>
      <c r="C216" s="21">
        <v>99.3</v>
      </c>
      <c r="D216" s="22">
        <v>0</v>
      </c>
      <c r="E216" s="135">
        <f t="shared" si="6"/>
        <v>64.3</v>
      </c>
      <c r="F216" s="22">
        <f t="shared" si="7"/>
        <v>0</v>
      </c>
      <c r="G216" s="23" t="s">
        <v>33</v>
      </c>
    </row>
    <row r="217" spans="2:7" x14ac:dyDescent="0.3">
      <c r="B217" s="20">
        <v>7.8</v>
      </c>
      <c r="C217" s="21">
        <v>106.6</v>
      </c>
      <c r="D217" s="22">
        <v>0</v>
      </c>
      <c r="E217" s="135">
        <f t="shared" si="6"/>
        <v>71.599999999999994</v>
      </c>
      <c r="F217" s="22">
        <f t="shared" si="7"/>
        <v>0</v>
      </c>
      <c r="G217" s="23" t="s">
        <v>33</v>
      </c>
    </row>
    <row r="218" spans="2:7" x14ac:dyDescent="0.3">
      <c r="B218" s="20">
        <v>9.9</v>
      </c>
      <c r="C218" s="21">
        <v>62.3</v>
      </c>
      <c r="D218" s="22">
        <v>0</v>
      </c>
      <c r="E218" s="135">
        <f t="shared" si="6"/>
        <v>27.299999999999997</v>
      </c>
      <c r="F218" s="22">
        <f t="shared" si="7"/>
        <v>0</v>
      </c>
      <c r="G218" s="23" t="s">
        <v>33</v>
      </c>
    </row>
    <row r="219" spans="2:7" x14ac:dyDescent="0.3">
      <c r="B219" s="20">
        <v>11</v>
      </c>
      <c r="C219" s="21">
        <v>73</v>
      </c>
      <c r="D219" s="22">
        <v>0</v>
      </c>
      <c r="E219" s="135">
        <f t="shared" si="6"/>
        <v>38</v>
      </c>
      <c r="F219" s="22">
        <f t="shared" si="7"/>
        <v>0</v>
      </c>
      <c r="G219" s="23" t="s">
        <v>33</v>
      </c>
    </row>
    <row r="220" spans="2:7" x14ac:dyDescent="0.3">
      <c r="B220" s="20">
        <v>14.9</v>
      </c>
      <c r="C220" s="21">
        <v>68.5</v>
      </c>
      <c r="D220" s="22">
        <v>0</v>
      </c>
      <c r="E220" s="135">
        <f t="shared" si="6"/>
        <v>33.5</v>
      </c>
      <c r="F220" s="22">
        <f t="shared" si="7"/>
        <v>0</v>
      </c>
      <c r="G220" s="23" t="s">
        <v>33</v>
      </c>
    </row>
    <row r="221" spans="2:7" x14ac:dyDescent="0.3">
      <c r="B221" s="20">
        <v>14.9</v>
      </c>
      <c r="C221" s="21">
        <v>21.2</v>
      </c>
      <c r="D221" s="22">
        <v>0</v>
      </c>
      <c r="E221" s="135">
        <f t="shared" si="6"/>
        <v>-13.8</v>
      </c>
      <c r="F221" s="22">
        <f t="shared" si="7"/>
        <v>0</v>
      </c>
      <c r="G221" s="23" t="s">
        <v>33</v>
      </c>
    </row>
    <row r="222" spans="2:7" x14ac:dyDescent="0.3">
      <c r="B222" s="20">
        <v>16.899999999999999</v>
      </c>
      <c r="C222" s="21">
        <v>32.9</v>
      </c>
      <c r="D222" s="22">
        <v>0</v>
      </c>
      <c r="E222" s="135">
        <f t="shared" si="6"/>
        <v>-2.1000000000000014</v>
      </c>
      <c r="F222" s="22">
        <f t="shared" si="7"/>
        <v>0</v>
      </c>
      <c r="G222" s="23" t="s">
        <v>33</v>
      </c>
    </row>
    <row r="223" spans="2:7" x14ac:dyDescent="0.3">
      <c r="B223" s="20">
        <v>14.9</v>
      </c>
      <c r="C223" s="21">
        <v>23.9</v>
      </c>
      <c r="D223" s="22">
        <v>0</v>
      </c>
      <c r="E223" s="135">
        <f t="shared" si="6"/>
        <v>-11.100000000000001</v>
      </c>
      <c r="F223" s="22">
        <f t="shared" si="7"/>
        <v>0</v>
      </c>
      <c r="G223" s="23" t="s">
        <v>33</v>
      </c>
    </row>
    <row r="224" spans="2:7" x14ac:dyDescent="0.3">
      <c r="B224" s="20">
        <v>17.899999999999999</v>
      </c>
      <c r="C224" s="21">
        <v>32.700000000000003</v>
      </c>
      <c r="D224" s="22">
        <v>0</v>
      </c>
      <c r="E224" s="135">
        <f t="shared" si="6"/>
        <v>-2.2999999999999972</v>
      </c>
      <c r="F224" s="22">
        <f t="shared" si="7"/>
        <v>0</v>
      </c>
      <c r="G224" s="23" t="s">
        <v>33</v>
      </c>
    </row>
    <row r="225" spans="2:7" x14ac:dyDescent="0.3">
      <c r="B225" s="20">
        <v>18.899999999999999</v>
      </c>
      <c r="C225" s="21">
        <v>35.1</v>
      </c>
      <c r="D225" s="22">
        <v>0</v>
      </c>
      <c r="E225" s="135">
        <f t="shared" si="6"/>
        <v>0.10000000000000142</v>
      </c>
      <c r="F225" s="22">
        <f t="shared" si="7"/>
        <v>0</v>
      </c>
      <c r="G225" s="23" t="s">
        <v>33</v>
      </c>
    </row>
    <row r="226" spans="2:7" x14ac:dyDescent="0.3">
      <c r="B226" s="20">
        <v>17.899999999999999</v>
      </c>
      <c r="C226" s="21">
        <v>35.4</v>
      </c>
      <c r="D226" s="22">
        <v>0</v>
      </c>
      <c r="E226" s="135">
        <f t="shared" si="6"/>
        <v>0.39999999999999858</v>
      </c>
      <c r="F226" s="22">
        <f t="shared" si="7"/>
        <v>0</v>
      </c>
      <c r="G226" s="23" t="s">
        <v>33</v>
      </c>
    </row>
    <row r="227" spans="2:7" x14ac:dyDescent="0.3">
      <c r="B227" s="20">
        <v>17.899999999999999</v>
      </c>
      <c r="C227" s="21">
        <v>46.6</v>
      </c>
      <c r="D227" s="22">
        <v>0</v>
      </c>
      <c r="E227" s="135">
        <f t="shared" si="6"/>
        <v>11.600000000000001</v>
      </c>
      <c r="F227" s="22">
        <f t="shared" si="7"/>
        <v>0</v>
      </c>
      <c r="G227" s="23" t="s">
        <v>33</v>
      </c>
    </row>
    <row r="228" spans="2:7" x14ac:dyDescent="0.3">
      <c r="B228" s="20">
        <v>26.9</v>
      </c>
      <c r="C228" s="21">
        <v>4.3</v>
      </c>
      <c r="D228" s="22">
        <v>0</v>
      </c>
      <c r="E228" s="135">
        <f t="shared" si="6"/>
        <v>-30.7</v>
      </c>
      <c r="F228" s="22">
        <f t="shared" si="7"/>
        <v>0</v>
      </c>
      <c r="G228" s="23" t="s">
        <v>33</v>
      </c>
    </row>
    <row r="229" spans="2:7" x14ac:dyDescent="0.3">
      <c r="B229" s="20">
        <v>22.9</v>
      </c>
      <c r="C229" s="21">
        <v>19.2</v>
      </c>
      <c r="D229" s="22">
        <v>0</v>
      </c>
      <c r="E229" s="135">
        <f t="shared" si="6"/>
        <v>-15.8</v>
      </c>
      <c r="F229" s="22">
        <f t="shared" si="7"/>
        <v>0</v>
      </c>
      <c r="G229" s="23" t="s">
        <v>33</v>
      </c>
    </row>
    <row r="230" spans="2:7" x14ac:dyDescent="0.3">
      <c r="B230" s="20">
        <v>7.9</v>
      </c>
      <c r="C230" s="21">
        <v>88.6</v>
      </c>
      <c r="D230" s="22">
        <v>0</v>
      </c>
      <c r="E230" s="135">
        <f t="shared" si="6"/>
        <v>53.599999999999994</v>
      </c>
      <c r="F230" s="22">
        <f t="shared" si="7"/>
        <v>0</v>
      </c>
      <c r="G230" s="23" t="s">
        <v>33</v>
      </c>
    </row>
    <row r="231" spans="2:7" x14ac:dyDescent="0.3">
      <c r="B231" s="20">
        <v>15.9</v>
      </c>
      <c r="C231" s="21">
        <v>37.200000000000003</v>
      </c>
      <c r="D231" s="22">
        <v>0</v>
      </c>
      <c r="E231" s="135">
        <f t="shared" si="6"/>
        <v>2.2000000000000028</v>
      </c>
      <c r="F231" s="22">
        <f t="shared" si="7"/>
        <v>0</v>
      </c>
      <c r="G231" s="23" t="s">
        <v>33</v>
      </c>
    </row>
    <row r="232" spans="2:7" x14ac:dyDescent="0.3">
      <c r="B232" s="20">
        <v>16.899999999999999</v>
      </c>
      <c r="C232" s="21">
        <v>18.600000000000001</v>
      </c>
      <c r="D232" s="22">
        <v>0</v>
      </c>
      <c r="E232" s="135">
        <f t="shared" si="6"/>
        <v>-16.399999999999999</v>
      </c>
      <c r="F232" s="22">
        <f t="shared" si="7"/>
        <v>0</v>
      </c>
      <c r="G232" s="23" t="s">
        <v>33</v>
      </c>
    </row>
    <row r="233" spans="2:7" x14ac:dyDescent="0.3">
      <c r="B233" s="20">
        <v>16.399999999999999</v>
      </c>
      <c r="C233" s="21">
        <v>52.7</v>
      </c>
      <c r="D233" s="22">
        <v>0</v>
      </c>
      <c r="E233" s="135">
        <f t="shared" si="6"/>
        <v>17.700000000000003</v>
      </c>
      <c r="F233" s="22">
        <f t="shared" si="7"/>
        <v>0</v>
      </c>
      <c r="G233" s="23" t="s">
        <v>33</v>
      </c>
    </row>
    <row r="234" spans="2:7" x14ac:dyDescent="0.3">
      <c r="B234" s="20">
        <v>16.899999999999999</v>
      </c>
      <c r="C234" s="21">
        <v>24</v>
      </c>
      <c r="D234" s="22">
        <v>0</v>
      </c>
      <c r="E234" s="135">
        <f t="shared" si="6"/>
        <v>-11</v>
      </c>
      <c r="F234" s="22">
        <f t="shared" si="7"/>
        <v>0</v>
      </c>
      <c r="G234" s="23" t="s">
        <v>33</v>
      </c>
    </row>
    <row r="235" spans="2:7" x14ac:dyDescent="0.3">
      <c r="B235" s="20">
        <v>17.899999999999999</v>
      </c>
      <c r="C235" s="21">
        <v>31</v>
      </c>
      <c r="D235" s="22">
        <v>0</v>
      </c>
      <c r="E235" s="135">
        <f t="shared" si="6"/>
        <v>-4</v>
      </c>
      <c r="F235" s="22">
        <f t="shared" si="7"/>
        <v>0</v>
      </c>
      <c r="G235" s="23" t="s">
        <v>33</v>
      </c>
    </row>
    <row r="236" spans="2:7" x14ac:dyDescent="0.3">
      <c r="B236" s="20">
        <v>14.9</v>
      </c>
      <c r="C236" s="21">
        <v>25.4</v>
      </c>
      <c r="D236" s="22">
        <v>0</v>
      </c>
      <c r="E236" s="135">
        <f t="shared" si="6"/>
        <v>-9.6000000000000014</v>
      </c>
      <c r="F236" s="22">
        <f t="shared" si="7"/>
        <v>0</v>
      </c>
      <c r="G236" s="23" t="s">
        <v>33</v>
      </c>
    </row>
    <row r="237" spans="2:7" x14ac:dyDescent="0.3">
      <c r="B237" s="20">
        <v>16.899999999999999</v>
      </c>
      <c r="C237" s="21">
        <v>32.1</v>
      </c>
      <c r="D237" s="22">
        <v>0</v>
      </c>
      <c r="E237" s="135">
        <f t="shared" si="6"/>
        <v>-2.8999999999999986</v>
      </c>
      <c r="F237" s="22">
        <f t="shared" si="7"/>
        <v>0</v>
      </c>
      <c r="G237" s="23" t="s">
        <v>33</v>
      </c>
    </row>
    <row r="238" spans="2:7" x14ac:dyDescent="0.3">
      <c r="B238" s="20">
        <v>15.9</v>
      </c>
      <c r="C238" s="21">
        <v>32.6</v>
      </c>
      <c r="D238" s="22">
        <v>0</v>
      </c>
      <c r="E238" s="135">
        <f t="shared" si="6"/>
        <v>-2.3999999999999986</v>
      </c>
      <c r="F238" s="22">
        <f t="shared" si="7"/>
        <v>0</v>
      </c>
      <c r="G238" s="23" t="s">
        <v>33</v>
      </c>
    </row>
    <row r="239" spans="2:7" x14ac:dyDescent="0.3">
      <c r="B239" s="20">
        <v>17.899999999999999</v>
      </c>
      <c r="C239" s="21">
        <v>15</v>
      </c>
      <c r="D239" s="22">
        <v>0</v>
      </c>
      <c r="E239" s="135">
        <f t="shared" si="6"/>
        <v>-20</v>
      </c>
      <c r="F239" s="22">
        <f t="shared" si="7"/>
        <v>0</v>
      </c>
      <c r="G239" s="23" t="s">
        <v>33</v>
      </c>
    </row>
    <row r="240" spans="2:7" x14ac:dyDescent="0.3">
      <c r="B240" s="20">
        <v>18.899999999999999</v>
      </c>
      <c r="C240" s="21">
        <v>36.4</v>
      </c>
      <c r="D240" s="22">
        <v>0</v>
      </c>
      <c r="E240" s="135">
        <f t="shared" si="6"/>
        <v>1.3999999999999986</v>
      </c>
      <c r="F240" s="22">
        <f t="shared" si="7"/>
        <v>0</v>
      </c>
      <c r="G240" s="23" t="s">
        <v>33</v>
      </c>
    </row>
    <row r="241" spans="2:7" x14ac:dyDescent="0.3">
      <c r="B241" s="20">
        <v>9.8000000000000007</v>
      </c>
      <c r="C241" s="21">
        <v>66</v>
      </c>
      <c r="D241" s="22">
        <v>0</v>
      </c>
      <c r="E241" s="135">
        <f t="shared" si="6"/>
        <v>31</v>
      </c>
      <c r="F241" s="22">
        <f t="shared" si="7"/>
        <v>0</v>
      </c>
      <c r="G241" s="23" t="s">
        <v>33</v>
      </c>
    </row>
    <row r="242" spans="2:7" x14ac:dyDescent="0.3">
      <c r="B242" s="20">
        <v>7.1</v>
      </c>
      <c r="C242" s="21">
        <v>80</v>
      </c>
      <c r="D242" s="22">
        <v>0</v>
      </c>
      <c r="E242" s="135">
        <f t="shared" si="6"/>
        <v>45</v>
      </c>
      <c r="F242" s="22">
        <f t="shared" si="7"/>
        <v>0</v>
      </c>
      <c r="G242" s="23" t="s">
        <v>33</v>
      </c>
    </row>
    <row r="243" spans="2:7" x14ac:dyDescent="0.3">
      <c r="B243" s="20">
        <v>13.9</v>
      </c>
      <c r="C243" s="21">
        <v>20.3</v>
      </c>
      <c r="D243" s="22">
        <v>0</v>
      </c>
      <c r="E243" s="135">
        <f t="shared" si="6"/>
        <v>-14.7</v>
      </c>
      <c r="F243" s="22">
        <f t="shared" si="7"/>
        <v>0</v>
      </c>
      <c r="G243" s="23" t="s">
        <v>33</v>
      </c>
    </row>
    <row r="244" spans="2:7" x14ac:dyDescent="0.3">
      <c r="B244" s="20">
        <v>11.3</v>
      </c>
      <c r="C244" s="21">
        <v>38</v>
      </c>
      <c r="D244" s="22">
        <v>0</v>
      </c>
      <c r="E244" s="135">
        <f t="shared" si="6"/>
        <v>3</v>
      </c>
      <c r="F244" s="22">
        <f t="shared" si="7"/>
        <v>0</v>
      </c>
      <c r="G244" s="23" t="s">
        <v>33</v>
      </c>
    </row>
    <row r="245" spans="2:7" x14ac:dyDescent="0.3">
      <c r="B245" s="20">
        <v>13.9</v>
      </c>
      <c r="C245" s="21">
        <v>48.8</v>
      </c>
      <c r="D245" s="22">
        <v>0</v>
      </c>
      <c r="E245" s="135">
        <f t="shared" si="6"/>
        <v>13.799999999999997</v>
      </c>
      <c r="F245" s="22">
        <f t="shared" si="7"/>
        <v>0</v>
      </c>
      <c r="G245" s="23" t="s">
        <v>33</v>
      </c>
    </row>
    <row r="246" spans="2:7" x14ac:dyDescent="0.3">
      <c r="B246" s="20">
        <v>13.9</v>
      </c>
      <c r="C246" s="21">
        <v>47.1</v>
      </c>
      <c r="D246" s="22">
        <v>0</v>
      </c>
      <c r="E246" s="135">
        <f t="shared" si="6"/>
        <v>12.100000000000001</v>
      </c>
      <c r="F246" s="22">
        <f t="shared" si="7"/>
        <v>0</v>
      </c>
      <c r="G246" s="23" t="s">
        <v>33</v>
      </c>
    </row>
    <row r="247" spans="2:7" x14ac:dyDescent="0.3">
      <c r="B247" s="20">
        <v>16.7</v>
      </c>
      <c r="C247" s="21">
        <v>21.9</v>
      </c>
      <c r="D247" s="22">
        <v>0</v>
      </c>
      <c r="E247" s="135">
        <f t="shared" si="6"/>
        <v>-13.100000000000001</v>
      </c>
      <c r="F247" s="22">
        <f t="shared" si="7"/>
        <v>0</v>
      </c>
      <c r="G247" s="23" t="s">
        <v>33</v>
      </c>
    </row>
    <row r="248" spans="2:7" x14ac:dyDescent="0.3">
      <c r="B248" s="20">
        <v>16.899999999999999</v>
      </c>
      <c r="C248" s="21">
        <v>25.1</v>
      </c>
      <c r="D248" s="22">
        <v>0</v>
      </c>
      <c r="E248" s="135">
        <f t="shared" si="6"/>
        <v>-9.8999999999999986</v>
      </c>
      <c r="F248" s="22">
        <f t="shared" si="7"/>
        <v>0</v>
      </c>
      <c r="G248" s="23" t="s">
        <v>33</v>
      </c>
    </row>
    <row r="249" spans="2:7" x14ac:dyDescent="0.3">
      <c r="B249" s="20">
        <v>15.9</v>
      </c>
      <c r="C249" s="21">
        <v>33.6</v>
      </c>
      <c r="D249" s="22">
        <v>0</v>
      </c>
      <c r="E249" s="135">
        <f t="shared" si="6"/>
        <v>-1.3999999999999986</v>
      </c>
      <c r="F249" s="22">
        <f t="shared" si="7"/>
        <v>0</v>
      </c>
      <c r="G249" s="23" t="s">
        <v>33</v>
      </c>
    </row>
    <row r="250" spans="2:7" x14ac:dyDescent="0.3">
      <c r="B250" s="20">
        <v>17.899999999999999</v>
      </c>
      <c r="C250" s="21">
        <v>35.1</v>
      </c>
      <c r="D250" s="22">
        <v>0</v>
      </c>
      <c r="E250" s="135">
        <f t="shared" si="6"/>
        <v>0.10000000000000142</v>
      </c>
      <c r="F250" s="22">
        <f t="shared" si="7"/>
        <v>0</v>
      </c>
      <c r="G250" s="23" t="s">
        <v>33</v>
      </c>
    </row>
    <row r="251" spans="2:7" x14ac:dyDescent="0.3">
      <c r="B251" s="20">
        <v>16.899999999999999</v>
      </c>
      <c r="C251" s="21">
        <v>18.8</v>
      </c>
      <c r="D251" s="22">
        <v>0</v>
      </c>
      <c r="E251" s="135">
        <f t="shared" si="6"/>
        <v>-16.2</v>
      </c>
      <c r="F251" s="22">
        <f t="shared" si="7"/>
        <v>0</v>
      </c>
      <c r="G251" s="23" t="s">
        <v>33</v>
      </c>
    </row>
    <row r="252" spans="2:7" x14ac:dyDescent="0.3">
      <c r="B252" s="20">
        <v>13.9</v>
      </c>
      <c r="C252" s="21">
        <v>30.6</v>
      </c>
      <c r="D252" s="22">
        <v>0</v>
      </c>
      <c r="E252" s="135">
        <f t="shared" si="6"/>
        <v>-4.3999999999999986</v>
      </c>
      <c r="F252" s="22">
        <f t="shared" si="7"/>
        <v>0</v>
      </c>
      <c r="G252" s="23" t="s">
        <v>33</v>
      </c>
    </row>
    <row r="253" spans="2:7" x14ac:dyDescent="0.3">
      <c r="B253" s="20">
        <v>14.9</v>
      </c>
      <c r="C253" s="21">
        <v>38.799999999999997</v>
      </c>
      <c r="D253" s="22">
        <v>0</v>
      </c>
      <c r="E253" s="135">
        <f t="shared" si="6"/>
        <v>3.7999999999999972</v>
      </c>
      <c r="F253" s="22">
        <f t="shared" si="7"/>
        <v>0</v>
      </c>
      <c r="G253" s="23" t="s">
        <v>33</v>
      </c>
    </row>
    <row r="254" spans="2:7" x14ac:dyDescent="0.3">
      <c r="B254" s="20">
        <v>11.9</v>
      </c>
      <c r="C254" s="21">
        <v>61.5</v>
      </c>
      <c r="D254" s="22">
        <v>0</v>
      </c>
      <c r="E254" s="135">
        <f t="shared" si="6"/>
        <v>26.5</v>
      </c>
      <c r="F254" s="22">
        <f t="shared" si="7"/>
        <v>0</v>
      </c>
      <c r="G254" s="23" t="s">
        <v>33</v>
      </c>
    </row>
    <row r="255" spans="2:7" x14ac:dyDescent="0.3">
      <c r="B255" s="20">
        <v>14.9</v>
      </c>
      <c r="C255" s="21">
        <v>52.8</v>
      </c>
      <c r="D255" s="22">
        <v>0</v>
      </c>
      <c r="E255" s="135">
        <f t="shared" si="6"/>
        <v>17.799999999999997</v>
      </c>
      <c r="F255" s="22">
        <f t="shared" si="7"/>
        <v>0</v>
      </c>
      <c r="G255" s="23" t="s">
        <v>33</v>
      </c>
    </row>
    <row r="256" spans="2:7" x14ac:dyDescent="0.3">
      <c r="B256" s="20">
        <v>15.9</v>
      </c>
      <c r="C256" s="21">
        <v>5.7</v>
      </c>
      <c r="D256" s="22">
        <v>0</v>
      </c>
      <c r="E256" s="135">
        <f t="shared" si="6"/>
        <v>-29.3</v>
      </c>
      <c r="F256" s="22">
        <f t="shared" si="7"/>
        <v>0</v>
      </c>
      <c r="G256" s="23" t="s">
        <v>33</v>
      </c>
    </row>
    <row r="257" spans="2:7" x14ac:dyDescent="0.3">
      <c r="B257" s="20">
        <v>16.899999999999999</v>
      </c>
      <c r="C257" s="21">
        <v>29.5</v>
      </c>
      <c r="D257" s="22">
        <v>0</v>
      </c>
      <c r="E257" s="135">
        <f t="shared" si="6"/>
        <v>-5.5</v>
      </c>
      <c r="F257" s="22">
        <f t="shared" si="7"/>
        <v>0</v>
      </c>
      <c r="G257" s="23" t="s">
        <v>33</v>
      </c>
    </row>
    <row r="258" spans="2:7" x14ac:dyDescent="0.3">
      <c r="B258" s="20">
        <v>23.9</v>
      </c>
      <c r="C258" s="21">
        <v>9</v>
      </c>
      <c r="D258" s="22">
        <v>0</v>
      </c>
      <c r="E258" s="135">
        <f t="shared" si="6"/>
        <v>-26</v>
      </c>
      <c r="F258" s="22">
        <f t="shared" si="7"/>
        <v>0</v>
      </c>
      <c r="G258" s="23" t="s">
        <v>33</v>
      </c>
    </row>
    <row r="259" spans="2:7" x14ac:dyDescent="0.3">
      <c r="B259" s="20">
        <v>15.9</v>
      </c>
      <c r="C259" s="21">
        <v>38.1</v>
      </c>
      <c r="D259" s="22">
        <v>0</v>
      </c>
      <c r="E259" s="135">
        <f t="shared" ref="E259:E322" si="8">C259-35</f>
        <v>3.1000000000000014</v>
      </c>
      <c r="F259" s="22">
        <f t="shared" si="7"/>
        <v>0</v>
      </c>
      <c r="G259" s="23" t="s">
        <v>33</v>
      </c>
    </row>
    <row r="260" spans="2:7" x14ac:dyDescent="0.3">
      <c r="B260" s="20">
        <v>12.9</v>
      </c>
      <c r="C260" s="21">
        <v>28.5</v>
      </c>
      <c r="D260" s="22">
        <v>0</v>
      </c>
      <c r="E260" s="135">
        <f t="shared" si="8"/>
        <v>-6.5</v>
      </c>
      <c r="F260" s="22">
        <f t="shared" ref="F260:F323" si="9">D260-0</f>
        <v>0</v>
      </c>
      <c r="G260" s="23" t="s">
        <v>33</v>
      </c>
    </row>
    <row r="261" spans="2:7" x14ac:dyDescent="0.3">
      <c r="B261" s="20">
        <v>8.5</v>
      </c>
      <c r="C261" s="21">
        <v>63</v>
      </c>
      <c r="D261" s="22">
        <v>0</v>
      </c>
      <c r="E261" s="135">
        <f t="shared" si="8"/>
        <v>28</v>
      </c>
      <c r="F261" s="22">
        <f t="shared" si="9"/>
        <v>0</v>
      </c>
      <c r="G261" s="23" t="s">
        <v>33</v>
      </c>
    </row>
    <row r="262" spans="2:7" x14ac:dyDescent="0.3">
      <c r="B262" s="20">
        <v>18.899999999999999</v>
      </c>
      <c r="C262" s="21">
        <v>19</v>
      </c>
      <c r="D262" s="22">
        <v>0</v>
      </c>
      <c r="E262" s="135">
        <f t="shared" si="8"/>
        <v>-16</v>
      </c>
      <c r="F262" s="22">
        <f t="shared" si="9"/>
        <v>0</v>
      </c>
      <c r="G262" s="23" t="s">
        <v>33</v>
      </c>
    </row>
    <row r="263" spans="2:7" x14ac:dyDescent="0.3">
      <c r="B263" s="20">
        <v>13.9</v>
      </c>
      <c r="C263" s="21">
        <v>51.5</v>
      </c>
      <c r="D263" s="22">
        <v>0</v>
      </c>
      <c r="E263" s="135">
        <f t="shared" si="8"/>
        <v>16.5</v>
      </c>
      <c r="F263" s="22">
        <f t="shared" si="9"/>
        <v>0</v>
      </c>
      <c r="G263" s="23" t="s">
        <v>33</v>
      </c>
    </row>
    <row r="264" spans="2:7" x14ac:dyDescent="0.3">
      <c r="B264" s="20">
        <v>14.9</v>
      </c>
      <c r="C264" s="21">
        <v>56.9</v>
      </c>
      <c r="D264" s="22">
        <v>0</v>
      </c>
      <c r="E264" s="135">
        <f t="shared" si="8"/>
        <v>21.9</v>
      </c>
      <c r="F264" s="22">
        <f t="shared" si="9"/>
        <v>0</v>
      </c>
      <c r="G264" s="23" t="s">
        <v>33</v>
      </c>
    </row>
    <row r="265" spans="2:7" x14ac:dyDescent="0.3">
      <c r="B265" s="20">
        <v>18.899999999999999</v>
      </c>
      <c r="C265" s="21">
        <v>13.6</v>
      </c>
      <c r="D265" s="22">
        <v>0</v>
      </c>
      <c r="E265" s="135">
        <f t="shared" si="8"/>
        <v>-21.4</v>
      </c>
      <c r="F265" s="22">
        <f t="shared" si="9"/>
        <v>0</v>
      </c>
      <c r="G265" s="23" t="s">
        <v>33</v>
      </c>
    </row>
    <row r="266" spans="2:7" x14ac:dyDescent="0.3">
      <c r="B266" s="20">
        <v>26.9</v>
      </c>
      <c r="C266" s="21">
        <v>21.7</v>
      </c>
      <c r="D266" s="22">
        <v>0</v>
      </c>
      <c r="E266" s="135">
        <f t="shared" si="8"/>
        <v>-13.3</v>
      </c>
      <c r="F266" s="22">
        <f t="shared" si="9"/>
        <v>0</v>
      </c>
      <c r="G266" s="23" t="s">
        <v>33</v>
      </c>
    </row>
    <row r="267" spans="2:7" x14ac:dyDescent="0.3">
      <c r="B267" s="20">
        <v>17.899999999999999</v>
      </c>
      <c r="C267" s="21">
        <v>11.8</v>
      </c>
      <c r="D267" s="22">
        <v>0</v>
      </c>
      <c r="E267" s="135">
        <f t="shared" si="8"/>
        <v>-23.2</v>
      </c>
      <c r="F267" s="22">
        <f t="shared" si="9"/>
        <v>0</v>
      </c>
      <c r="G267" s="23" t="s">
        <v>33</v>
      </c>
    </row>
    <row r="268" spans="2:7" x14ac:dyDescent="0.3">
      <c r="B268" s="20">
        <v>15.9</v>
      </c>
      <c r="C268" s="21">
        <v>30.8</v>
      </c>
      <c r="D268" s="22">
        <v>0</v>
      </c>
      <c r="E268" s="135">
        <f t="shared" si="8"/>
        <v>-4.1999999999999993</v>
      </c>
      <c r="F268" s="22">
        <f t="shared" si="9"/>
        <v>0</v>
      </c>
      <c r="G268" s="23" t="s">
        <v>33</v>
      </c>
    </row>
    <row r="269" spans="2:7" x14ac:dyDescent="0.3">
      <c r="B269" s="20">
        <v>16</v>
      </c>
      <c r="C269" s="21">
        <v>22.9</v>
      </c>
      <c r="D269" s="22">
        <v>0</v>
      </c>
      <c r="E269" s="135">
        <f t="shared" si="8"/>
        <v>-12.100000000000001</v>
      </c>
      <c r="F269" s="22">
        <f t="shared" si="9"/>
        <v>0</v>
      </c>
      <c r="G269" s="23" t="s">
        <v>33</v>
      </c>
    </row>
    <row r="270" spans="2:7" x14ac:dyDescent="0.3">
      <c r="B270" s="20">
        <v>4.5</v>
      </c>
      <c r="C270" s="21">
        <v>96</v>
      </c>
      <c r="D270" s="22">
        <v>0</v>
      </c>
      <c r="E270" s="135">
        <f t="shared" si="8"/>
        <v>61</v>
      </c>
      <c r="F270" s="22">
        <f t="shared" si="9"/>
        <v>0</v>
      </c>
      <c r="G270" s="23" t="s">
        <v>33</v>
      </c>
    </row>
    <row r="271" spans="2:7" x14ac:dyDescent="0.3">
      <c r="B271" s="20">
        <v>15.9</v>
      </c>
      <c r="C271" s="21">
        <v>53</v>
      </c>
      <c r="D271" s="22">
        <v>0</v>
      </c>
      <c r="E271" s="135">
        <f t="shared" si="8"/>
        <v>18</v>
      </c>
      <c r="F271" s="22">
        <f t="shared" si="9"/>
        <v>0</v>
      </c>
      <c r="G271" s="23" t="s">
        <v>33</v>
      </c>
    </row>
    <row r="272" spans="2:7" x14ac:dyDescent="0.3">
      <c r="B272" s="20">
        <v>16.899999999999999</v>
      </c>
      <c r="C272" s="21">
        <v>47</v>
      </c>
      <c r="D272" s="22">
        <v>0</v>
      </c>
      <c r="E272" s="135">
        <f t="shared" si="8"/>
        <v>12</v>
      </c>
      <c r="F272" s="22">
        <f t="shared" si="9"/>
        <v>0</v>
      </c>
      <c r="G272" s="23" t="s">
        <v>33</v>
      </c>
    </row>
    <row r="273" spans="2:7" x14ac:dyDescent="0.3">
      <c r="B273" s="20">
        <v>17.899999999999999</v>
      </c>
      <c r="C273" s="21">
        <v>46.2</v>
      </c>
      <c r="D273" s="22">
        <v>0</v>
      </c>
      <c r="E273" s="135">
        <f t="shared" si="8"/>
        <v>11.200000000000003</v>
      </c>
      <c r="F273" s="22">
        <f t="shared" si="9"/>
        <v>0</v>
      </c>
      <c r="G273" s="23" t="s">
        <v>33</v>
      </c>
    </row>
    <row r="274" spans="2:7" x14ac:dyDescent="0.3">
      <c r="B274" s="20">
        <v>19.899999999999999</v>
      </c>
      <c r="C274" s="21">
        <v>33.1</v>
      </c>
      <c r="D274" s="22">
        <v>0</v>
      </c>
      <c r="E274" s="135">
        <f t="shared" si="8"/>
        <v>-1.8999999999999986</v>
      </c>
      <c r="F274" s="22">
        <f t="shared" si="9"/>
        <v>0</v>
      </c>
      <c r="G274" s="23" t="s">
        <v>33</v>
      </c>
    </row>
    <row r="275" spans="2:7" x14ac:dyDescent="0.3">
      <c r="B275" s="20">
        <v>18.899999999999999</v>
      </c>
      <c r="C275" s="21">
        <v>34</v>
      </c>
      <c r="D275" s="22">
        <v>0</v>
      </c>
      <c r="E275" s="135">
        <f t="shared" si="8"/>
        <v>-1</v>
      </c>
      <c r="F275" s="22">
        <f t="shared" si="9"/>
        <v>0</v>
      </c>
      <c r="G275" s="23" t="s">
        <v>33</v>
      </c>
    </row>
    <row r="276" spans="2:7" x14ac:dyDescent="0.3">
      <c r="B276" s="20">
        <v>19.899999999999999</v>
      </c>
      <c r="C276" s="21">
        <v>34.299999999999997</v>
      </c>
      <c r="D276" s="22">
        <v>0</v>
      </c>
      <c r="E276" s="135">
        <f t="shared" si="8"/>
        <v>-0.70000000000000284</v>
      </c>
      <c r="F276" s="22">
        <f t="shared" si="9"/>
        <v>0</v>
      </c>
      <c r="G276" s="23" t="s">
        <v>33</v>
      </c>
    </row>
    <row r="277" spans="2:7" x14ac:dyDescent="0.3">
      <c r="B277" s="20">
        <v>14.9</v>
      </c>
      <c r="C277" s="21">
        <v>35.1</v>
      </c>
      <c r="D277" s="22">
        <v>0</v>
      </c>
      <c r="E277" s="135">
        <f t="shared" si="8"/>
        <v>0.10000000000000142</v>
      </c>
      <c r="F277" s="22">
        <f t="shared" si="9"/>
        <v>0</v>
      </c>
      <c r="G277" s="23" t="s">
        <v>33</v>
      </c>
    </row>
    <row r="278" spans="2:7" x14ac:dyDescent="0.3">
      <c r="B278" s="20">
        <v>16.899999999999999</v>
      </c>
      <c r="C278" s="21">
        <v>8.1999999999999993</v>
      </c>
      <c r="D278" s="22">
        <v>0</v>
      </c>
      <c r="E278" s="135">
        <f t="shared" si="8"/>
        <v>-26.8</v>
      </c>
      <c r="F278" s="22">
        <f t="shared" si="9"/>
        <v>0</v>
      </c>
      <c r="G278" s="23" t="s">
        <v>33</v>
      </c>
    </row>
    <row r="279" spans="2:7" x14ac:dyDescent="0.3">
      <c r="B279" s="20">
        <v>17.899999999999999</v>
      </c>
      <c r="C279" s="21">
        <v>15.7</v>
      </c>
      <c r="D279" s="22">
        <v>0</v>
      </c>
      <c r="E279" s="135">
        <f t="shared" si="8"/>
        <v>-19.3</v>
      </c>
      <c r="F279" s="22">
        <f t="shared" si="9"/>
        <v>0</v>
      </c>
      <c r="G279" s="23" t="s">
        <v>33</v>
      </c>
    </row>
    <row r="280" spans="2:7" x14ac:dyDescent="0.3">
      <c r="B280" s="20">
        <v>23.9</v>
      </c>
      <c r="C280" s="21">
        <v>10.5</v>
      </c>
      <c r="D280" s="22">
        <v>0</v>
      </c>
      <c r="E280" s="135">
        <f t="shared" si="8"/>
        <v>-24.5</v>
      </c>
      <c r="F280" s="22">
        <f t="shared" si="9"/>
        <v>0</v>
      </c>
      <c r="G280" s="23" t="s">
        <v>33</v>
      </c>
    </row>
    <row r="281" spans="2:7" x14ac:dyDescent="0.3">
      <c r="B281" s="20">
        <v>19.899999999999999</v>
      </c>
      <c r="C281" s="21">
        <v>31.6</v>
      </c>
      <c r="D281" s="22">
        <v>1</v>
      </c>
      <c r="E281" s="135">
        <f t="shared" si="8"/>
        <v>-3.3999999999999986</v>
      </c>
      <c r="F281" s="22">
        <f t="shared" si="9"/>
        <v>1</v>
      </c>
      <c r="G281" s="23" t="s">
        <v>50</v>
      </c>
    </row>
    <row r="282" spans="2:7" x14ac:dyDescent="0.3">
      <c r="B282" s="20">
        <v>22.9</v>
      </c>
      <c r="C282" s="21">
        <v>37.9</v>
      </c>
      <c r="D282" s="22">
        <v>1</v>
      </c>
      <c r="E282" s="135">
        <f t="shared" si="8"/>
        <v>2.8999999999999986</v>
      </c>
      <c r="F282" s="22">
        <f t="shared" si="9"/>
        <v>1</v>
      </c>
      <c r="G282" s="23" t="s">
        <v>50</v>
      </c>
    </row>
    <row r="283" spans="2:7" x14ac:dyDescent="0.3">
      <c r="B283" s="20">
        <v>24.9</v>
      </c>
      <c r="C283" s="21">
        <v>27.3</v>
      </c>
      <c r="D283" s="22">
        <v>1</v>
      </c>
      <c r="E283" s="135">
        <f t="shared" si="8"/>
        <v>-7.6999999999999993</v>
      </c>
      <c r="F283" s="22">
        <f t="shared" si="9"/>
        <v>1</v>
      </c>
      <c r="G283" s="23" t="s">
        <v>50</v>
      </c>
    </row>
    <row r="284" spans="2:7" x14ac:dyDescent="0.3">
      <c r="B284" s="20">
        <v>14.9</v>
      </c>
      <c r="C284" s="21">
        <v>16</v>
      </c>
      <c r="D284" s="22">
        <v>0</v>
      </c>
      <c r="E284" s="135">
        <f t="shared" si="8"/>
        <v>-19</v>
      </c>
      <c r="F284" s="22">
        <f t="shared" si="9"/>
        <v>0</v>
      </c>
      <c r="G284" s="23" t="s">
        <v>33</v>
      </c>
    </row>
    <row r="285" spans="2:7" x14ac:dyDescent="0.3">
      <c r="B285" s="20">
        <v>13.9</v>
      </c>
      <c r="C285" s="21">
        <v>42.8</v>
      </c>
      <c r="D285" s="22">
        <v>0</v>
      </c>
      <c r="E285" s="135">
        <f t="shared" si="8"/>
        <v>7.7999999999999972</v>
      </c>
      <c r="F285" s="22">
        <f t="shared" si="9"/>
        <v>0</v>
      </c>
      <c r="G285" s="23" t="s">
        <v>33</v>
      </c>
    </row>
    <row r="286" spans="2:7" x14ac:dyDescent="0.3">
      <c r="B286" s="20">
        <v>4.9000000000000004</v>
      </c>
      <c r="C286" s="21">
        <v>52.5</v>
      </c>
      <c r="D286" s="22">
        <v>0</v>
      </c>
      <c r="E286" s="135">
        <f t="shared" si="8"/>
        <v>17.5</v>
      </c>
      <c r="F286" s="22">
        <f t="shared" si="9"/>
        <v>0</v>
      </c>
      <c r="G286" s="23" t="s">
        <v>33</v>
      </c>
    </row>
    <row r="287" spans="2:7" x14ac:dyDescent="0.3">
      <c r="B287" s="20">
        <v>13.9</v>
      </c>
      <c r="C287" s="21">
        <v>25.9</v>
      </c>
      <c r="D287" s="22">
        <v>0</v>
      </c>
      <c r="E287" s="135">
        <f t="shared" si="8"/>
        <v>-9.1000000000000014</v>
      </c>
      <c r="F287" s="22">
        <f t="shared" si="9"/>
        <v>0</v>
      </c>
      <c r="G287" s="23" t="s">
        <v>33</v>
      </c>
    </row>
    <row r="288" spans="2:7" x14ac:dyDescent="0.3">
      <c r="B288" s="20">
        <v>12.4</v>
      </c>
      <c r="C288" s="21">
        <v>13.1</v>
      </c>
      <c r="D288" s="22">
        <v>0</v>
      </c>
      <c r="E288" s="135">
        <f t="shared" si="8"/>
        <v>-21.9</v>
      </c>
      <c r="F288" s="22">
        <f t="shared" si="9"/>
        <v>0</v>
      </c>
      <c r="G288" s="23" t="s">
        <v>33</v>
      </c>
    </row>
    <row r="289" spans="2:7" x14ac:dyDescent="0.3">
      <c r="B289" s="20">
        <v>10.9</v>
      </c>
      <c r="C289" s="21">
        <v>29.9</v>
      </c>
      <c r="D289" s="22">
        <v>0</v>
      </c>
      <c r="E289" s="135">
        <f t="shared" si="8"/>
        <v>-5.1000000000000014</v>
      </c>
      <c r="F289" s="22">
        <f t="shared" si="9"/>
        <v>0</v>
      </c>
      <c r="G289" s="23" t="s">
        <v>33</v>
      </c>
    </row>
    <row r="290" spans="2:7" x14ac:dyDescent="0.3">
      <c r="B290" s="20">
        <v>11.9</v>
      </c>
      <c r="C290" s="21">
        <v>31.8</v>
      </c>
      <c r="D290" s="22">
        <v>0</v>
      </c>
      <c r="E290" s="135">
        <f t="shared" si="8"/>
        <v>-3.1999999999999993</v>
      </c>
      <c r="F290" s="22">
        <f t="shared" si="9"/>
        <v>0</v>
      </c>
      <c r="G290" s="23" t="s">
        <v>33</v>
      </c>
    </row>
    <row r="291" spans="2:7" x14ac:dyDescent="0.3">
      <c r="B291" s="20">
        <v>14.5</v>
      </c>
      <c r="C291" s="21">
        <v>31.6</v>
      </c>
      <c r="D291" s="22">
        <v>0</v>
      </c>
      <c r="E291" s="135">
        <f t="shared" si="8"/>
        <v>-3.3999999999999986</v>
      </c>
      <c r="F291" s="22">
        <f t="shared" si="9"/>
        <v>0</v>
      </c>
      <c r="G291" s="23" t="s">
        <v>33</v>
      </c>
    </row>
    <row r="292" spans="2:7" x14ac:dyDescent="0.3">
      <c r="B292" s="20">
        <v>7.9</v>
      </c>
      <c r="C292" s="21">
        <v>71.900000000000006</v>
      </c>
      <c r="D292" s="22">
        <v>0</v>
      </c>
      <c r="E292" s="135">
        <f t="shared" si="8"/>
        <v>36.900000000000006</v>
      </c>
      <c r="F292" s="22">
        <f t="shared" si="9"/>
        <v>0</v>
      </c>
      <c r="G292" s="23" t="s">
        <v>33</v>
      </c>
    </row>
    <row r="293" spans="2:7" x14ac:dyDescent="0.3">
      <c r="B293" s="20">
        <v>15.9</v>
      </c>
      <c r="C293" s="21">
        <v>23.6</v>
      </c>
      <c r="D293" s="22">
        <v>0</v>
      </c>
      <c r="E293" s="135">
        <f t="shared" si="8"/>
        <v>-11.399999999999999</v>
      </c>
      <c r="F293" s="22">
        <f t="shared" si="9"/>
        <v>0</v>
      </c>
      <c r="G293" s="23" t="s">
        <v>33</v>
      </c>
    </row>
    <row r="294" spans="2:7" x14ac:dyDescent="0.3">
      <c r="B294" s="20">
        <v>12.8</v>
      </c>
      <c r="C294" s="21">
        <v>31</v>
      </c>
      <c r="D294" s="22">
        <v>0</v>
      </c>
      <c r="E294" s="135">
        <f t="shared" si="8"/>
        <v>-4</v>
      </c>
      <c r="F294" s="22">
        <f t="shared" si="9"/>
        <v>0</v>
      </c>
      <c r="G294" s="23" t="s">
        <v>33</v>
      </c>
    </row>
    <row r="295" spans="2:7" x14ac:dyDescent="0.3">
      <c r="B295" s="20">
        <v>13.8</v>
      </c>
      <c r="C295" s="21">
        <v>35.200000000000003</v>
      </c>
      <c r="D295" s="22">
        <v>0</v>
      </c>
      <c r="E295" s="135">
        <f t="shared" si="8"/>
        <v>0.20000000000000284</v>
      </c>
      <c r="F295" s="22">
        <f t="shared" si="9"/>
        <v>0</v>
      </c>
      <c r="G295" s="23" t="s">
        <v>33</v>
      </c>
    </row>
    <row r="296" spans="2:7" x14ac:dyDescent="0.3">
      <c r="B296" s="20">
        <v>11.8</v>
      </c>
      <c r="C296" s="21">
        <v>55.1</v>
      </c>
      <c r="D296" s="22">
        <v>0</v>
      </c>
      <c r="E296" s="135">
        <f t="shared" si="8"/>
        <v>20.100000000000001</v>
      </c>
      <c r="F296" s="22">
        <f t="shared" si="9"/>
        <v>0</v>
      </c>
      <c r="G296" s="23" t="s">
        <v>33</v>
      </c>
    </row>
    <row r="297" spans="2:7" x14ac:dyDescent="0.3">
      <c r="B297" s="20">
        <v>14.9</v>
      </c>
      <c r="C297" s="21">
        <v>21.2</v>
      </c>
      <c r="D297" s="22">
        <v>0</v>
      </c>
      <c r="E297" s="135">
        <f t="shared" si="8"/>
        <v>-13.8</v>
      </c>
      <c r="F297" s="22">
        <f t="shared" si="9"/>
        <v>0</v>
      </c>
      <c r="G297" s="23" t="s">
        <v>33</v>
      </c>
    </row>
    <row r="298" spans="2:7" x14ac:dyDescent="0.3">
      <c r="B298" s="20">
        <v>9.5</v>
      </c>
      <c r="C298" s="21">
        <v>42.6</v>
      </c>
      <c r="D298" s="22">
        <v>0</v>
      </c>
      <c r="E298" s="135">
        <f t="shared" si="8"/>
        <v>7.6000000000000014</v>
      </c>
      <c r="F298" s="22">
        <f t="shared" si="9"/>
        <v>0</v>
      </c>
      <c r="G298" s="23" t="s">
        <v>33</v>
      </c>
    </row>
    <row r="299" spans="2:7" x14ac:dyDescent="0.3">
      <c r="B299" s="20">
        <v>8.9</v>
      </c>
      <c r="C299" s="21">
        <v>57.9</v>
      </c>
      <c r="D299" s="22">
        <v>0</v>
      </c>
      <c r="E299" s="135">
        <f t="shared" si="8"/>
        <v>22.9</v>
      </c>
      <c r="F299" s="22">
        <f t="shared" si="9"/>
        <v>0</v>
      </c>
      <c r="G299" s="23" t="s">
        <v>33</v>
      </c>
    </row>
    <row r="300" spans="2:7" x14ac:dyDescent="0.3">
      <c r="B300" s="20">
        <v>6.9</v>
      </c>
      <c r="C300" s="21">
        <v>69.900000000000006</v>
      </c>
      <c r="D300" s="22">
        <v>0</v>
      </c>
      <c r="E300" s="135">
        <f t="shared" si="8"/>
        <v>34.900000000000006</v>
      </c>
      <c r="F300" s="22">
        <f t="shared" si="9"/>
        <v>0</v>
      </c>
      <c r="G300" s="23" t="s">
        <v>33</v>
      </c>
    </row>
    <row r="301" spans="2:7" x14ac:dyDescent="0.3">
      <c r="B301" s="20">
        <v>14.9</v>
      </c>
      <c r="C301" s="21">
        <v>11.3</v>
      </c>
      <c r="D301" s="22">
        <v>0</v>
      </c>
      <c r="E301" s="135">
        <f t="shared" si="8"/>
        <v>-23.7</v>
      </c>
      <c r="F301" s="22">
        <f t="shared" si="9"/>
        <v>0</v>
      </c>
      <c r="G301" s="23" t="s">
        <v>33</v>
      </c>
    </row>
    <row r="302" spans="2:7" x14ac:dyDescent="0.3">
      <c r="B302" s="20">
        <v>14.9</v>
      </c>
      <c r="C302" s="21">
        <v>20.399999999999999</v>
      </c>
      <c r="D302" s="22">
        <v>0</v>
      </c>
      <c r="E302" s="135">
        <f t="shared" si="8"/>
        <v>-14.600000000000001</v>
      </c>
      <c r="F302" s="22">
        <f t="shared" si="9"/>
        <v>0</v>
      </c>
      <c r="G302" s="23" t="s">
        <v>33</v>
      </c>
    </row>
    <row r="303" spans="2:7" x14ac:dyDescent="0.3">
      <c r="B303" s="20">
        <v>12.6</v>
      </c>
      <c r="C303" s="21">
        <v>23.2</v>
      </c>
      <c r="D303" s="22">
        <v>0</v>
      </c>
      <c r="E303" s="135">
        <f t="shared" si="8"/>
        <v>-11.8</v>
      </c>
      <c r="F303" s="22">
        <f t="shared" si="9"/>
        <v>0</v>
      </c>
      <c r="G303" s="23" t="s">
        <v>33</v>
      </c>
    </row>
    <row r="304" spans="2:7" x14ac:dyDescent="0.3">
      <c r="B304" s="20">
        <v>16.899999999999999</v>
      </c>
      <c r="C304" s="21">
        <v>1.6</v>
      </c>
      <c r="D304" s="22">
        <v>0</v>
      </c>
      <c r="E304" s="135">
        <f t="shared" si="8"/>
        <v>-33.4</v>
      </c>
      <c r="F304" s="22">
        <f t="shared" si="9"/>
        <v>0</v>
      </c>
      <c r="G304" s="23" t="s">
        <v>33</v>
      </c>
    </row>
    <row r="305" spans="2:7" x14ac:dyDescent="0.3">
      <c r="B305" s="20">
        <v>19.899999999999999</v>
      </c>
      <c r="C305" s="21">
        <v>65.7</v>
      </c>
      <c r="D305" s="22">
        <v>0</v>
      </c>
      <c r="E305" s="135">
        <f t="shared" si="8"/>
        <v>30.700000000000003</v>
      </c>
      <c r="F305" s="22">
        <f t="shared" si="9"/>
        <v>0</v>
      </c>
      <c r="G305" s="23" t="s">
        <v>33</v>
      </c>
    </row>
    <row r="306" spans="2:7" x14ac:dyDescent="0.3">
      <c r="B306" s="20">
        <v>27.9</v>
      </c>
      <c r="C306" s="21">
        <v>33.9</v>
      </c>
      <c r="D306" s="22">
        <v>0</v>
      </c>
      <c r="E306" s="135">
        <f t="shared" si="8"/>
        <v>-1.1000000000000014</v>
      </c>
      <c r="F306" s="22">
        <f t="shared" si="9"/>
        <v>0</v>
      </c>
      <c r="G306" s="23" t="s">
        <v>33</v>
      </c>
    </row>
    <row r="307" spans="2:7" x14ac:dyDescent="0.3">
      <c r="B307" s="20">
        <v>31.9</v>
      </c>
      <c r="C307" s="21">
        <v>25.4</v>
      </c>
      <c r="D307" s="22">
        <v>0</v>
      </c>
      <c r="E307" s="135">
        <f t="shared" si="8"/>
        <v>-9.6000000000000014</v>
      </c>
      <c r="F307" s="22">
        <f t="shared" si="9"/>
        <v>0</v>
      </c>
      <c r="G307" s="23" t="s">
        <v>33</v>
      </c>
    </row>
    <row r="308" spans="2:7" x14ac:dyDescent="0.3">
      <c r="B308" s="20">
        <v>27.9</v>
      </c>
      <c r="C308" s="21">
        <v>19.899999999999999</v>
      </c>
      <c r="D308" s="22">
        <v>0</v>
      </c>
      <c r="E308" s="135">
        <f t="shared" si="8"/>
        <v>-15.100000000000001</v>
      </c>
      <c r="F308" s="22">
        <f t="shared" si="9"/>
        <v>0</v>
      </c>
      <c r="G308" s="23" t="s">
        <v>33</v>
      </c>
    </row>
    <row r="309" spans="2:7" x14ac:dyDescent="0.3">
      <c r="B309" s="20">
        <v>28.5</v>
      </c>
      <c r="C309" s="21">
        <v>21.5</v>
      </c>
      <c r="D309" s="22">
        <v>0</v>
      </c>
      <c r="E309" s="135">
        <f t="shared" si="8"/>
        <v>-13.5</v>
      </c>
      <c r="F309" s="22">
        <f t="shared" si="9"/>
        <v>0</v>
      </c>
      <c r="G309" s="23" t="s">
        <v>33</v>
      </c>
    </row>
    <row r="310" spans="2:7" x14ac:dyDescent="0.3">
      <c r="B310" s="20">
        <v>26.9</v>
      </c>
      <c r="C310" s="21">
        <v>13.6</v>
      </c>
      <c r="D310" s="22">
        <v>0</v>
      </c>
      <c r="E310" s="135">
        <f t="shared" si="8"/>
        <v>-21.4</v>
      </c>
      <c r="F310" s="22">
        <f t="shared" si="9"/>
        <v>0</v>
      </c>
      <c r="G310" s="23" t="s">
        <v>33</v>
      </c>
    </row>
    <row r="311" spans="2:7" x14ac:dyDescent="0.3">
      <c r="B311" s="20">
        <v>26.9</v>
      </c>
      <c r="C311" s="21">
        <v>15.6</v>
      </c>
      <c r="D311" s="22">
        <v>0</v>
      </c>
      <c r="E311" s="135">
        <f t="shared" si="8"/>
        <v>-19.399999999999999</v>
      </c>
      <c r="F311" s="22">
        <f t="shared" si="9"/>
        <v>0</v>
      </c>
      <c r="G311" s="23" t="s">
        <v>33</v>
      </c>
    </row>
    <row r="312" spans="2:7" x14ac:dyDescent="0.3">
      <c r="B312" s="20">
        <v>25.9</v>
      </c>
      <c r="C312" s="21">
        <v>19.2</v>
      </c>
      <c r="D312" s="22">
        <v>0</v>
      </c>
      <c r="E312" s="135">
        <f t="shared" si="8"/>
        <v>-15.8</v>
      </c>
      <c r="F312" s="22">
        <f t="shared" si="9"/>
        <v>0</v>
      </c>
      <c r="G312" s="23" t="s">
        <v>33</v>
      </c>
    </row>
    <row r="313" spans="2:7" x14ac:dyDescent="0.3">
      <c r="B313" s="20">
        <v>25.9</v>
      </c>
      <c r="C313" s="21">
        <v>24.4</v>
      </c>
      <c r="D313" s="22">
        <v>0</v>
      </c>
      <c r="E313" s="135">
        <f t="shared" si="8"/>
        <v>-10.600000000000001</v>
      </c>
      <c r="F313" s="22">
        <f t="shared" si="9"/>
        <v>0</v>
      </c>
      <c r="G313" s="23" t="s">
        <v>33</v>
      </c>
    </row>
    <row r="314" spans="2:7" x14ac:dyDescent="0.3">
      <c r="B314" s="20">
        <v>11</v>
      </c>
      <c r="C314" s="21">
        <v>91</v>
      </c>
      <c r="D314" s="22">
        <v>0</v>
      </c>
      <c r="E314" s="135">
        <f t="shared" si="8"/>
        <v>56</v>
      </c>
      <c r="F314" s="22">
        <f t="shared" si="9"/>
        <v>0</v>
      </c>
      <c r="G314" s="23" t="s">
        <v>33</v>
      </c>
    </row>
    <row r="315" spans="2:7" x14ac:dyDescent="0.3">
      <c r="B315" s="20">
        <v>24.9</v>
      </c>
      <c r="C315" s="21">
        <v>19.7</v>
      </c>
      <c r="D315" s="22">
        <v>0</v>
      </c>
      <c r="E315" s="135">
        <f t="shared" si="8"/>
        <v>-15.3</v>
      </c>
      <c r="F315" s="22">
        <f t="shared" si="9"/>
        <v>0</v>
      </c>
      <c r="G315" s="23" t="s">
        <v>33</v>
      </c>
    </row>
    <row r="316" spans="2:7" x14ac:dyDescent="0.3">
      <c r="B316" s="20">
        <v>25.5</v>
      </c>
      <c r="C316" s="21">
        <v>29.2</v>
      </c>
      <c r="D316" s="22">
        <v>0</v>
      </c>
      <c r="E316" s="135">
        <f t="shared" si="8"/>
        <v>-5.8000000000000007</v>
      </c>
      <c r="F316" s="22">
        <f t="shared" si="9"/>
        <v>0</v>
      </c>
      <c r="G316" s="23" t="s">
        <v>33</v>
      </c>
    </row>
    <row r="317" spans="2:7" x14ac:dyDescent="0.3">
      <c r="B317" s="20">
        <v>23.4</v>
      </c>
      <c r="C317" s="21">
        <v>30.9</v>
      </c>
      <c r="D317" s="22">
        <v>0</v>
      </c>
      <c r="E317" s="135">
        <f t="shared" si="8"/>
        <v>-4.1000000000000014</v>
      </c>
      <c r="F317" s="22">
        <f t="shared" si="9"/>
        <v>0</v>
      </c>
      <c r="G317" s="23" t="s">
        <v>33</v>
      </c>
    </row>
    <row r="318" spans="2:7" x14ac:dyDescent="0.3">
      <c r="B318" s="20">
        <v>17.899999999999999</v>
      </c>
      <c r="C318" s="21">
        <v>44.9</v>
      </c>
      <c r="D318" s="22">
        <v>0</v>
      </c>
      <c r="E318" s="135">
        <f t="shared" si="8"/>
        <v>9.8999999999999986</v>
      </c>
      <c r="F318" s="22">
        <f t="shared" si="9"/>
        <v>0</v>
      </c>
      <c r="G318" s="23" t="s">
        <v>33</v>
      </c>
    </row>
    <row r="319" spans="2:7" x14ac:dyDescent="0.3">
      <c r="B319" s="20">
        <v>20.8</v>
      </c>
      <c r="C319" s="21">
        <v>46.6</v>
      </c>
      <c r="D319" s="22">
        <v>0</v>
      </c>
      <c r="E319" s="135">
        <f t="shared" si="8"/>
        <v>11.600000000000001</v>
      </c>
      <c r="F319" s="22">
        <f t="shared" si="9"/>
        <v>0</v>
      </c>
      <c r="G319" s="23" t="s">
        <v>33</v>
      </c>
    </row>
    <row r="320" spans="2:7" x14ac:dyDescent="0.3">
      <c r="B320" s="20">
        <v>15.9</v>
      </c>
      <c r="C320" s="21">
        <v>63.3</v>
      </c>
      <c r="D320" s="22">
        <v>0</v>
      </c>
      <c r="E320" s="135">
        <f t="shared" si="8"/>
        <v>28.299999999999997</v>
      </c>
      <c r="F320" s="22">
        <f t="shared" si="9"/>
        <v>0</v>
      </c>
      <c r="G320" s="23" t="s">
        <v>33</v>
      </c>
    </row>
    <row r="321" spans="2:7" x14ac:dyDescent="0.3">
      <c r="B321" s="20">
        <v>23.9</v>
      </c>
      <c r="C321" s="21">
        <v>14.7</v>
      </c>
      <c r="D321" s="22">
        <v>0</v>
      </c>
      <c r="E321" s="135">
        <f t="shared" si="8"/>
        <v>-20.3</v>
      </c>
      <c r="F321" s="22">
        <f t="shared" si="9"/>
        <v>0</v>
      </c>
      <c r="G321" s="23" t="s">
        <v>33</v>
      </c>
    </row>
    <row r="322" spans="2:7" x14ac:dyDescent="0.3">
      <c r="B322" s="20">
        <v>25.4</v>
      </c>
      <c r="C322" s="21">
        <v>18.8</v>
      </c>
      <c r="D322" s="22">
        <v>0</v>
      </c>
      <c r="E322" s="135">
        <f t="shared" si="8"/>
        <v>-16.2</v>
      </c>
      <c r="F322" s="22">
        <f t="shared" si="9"/>
        <v>0</v>
      </c>
      <c r="G322" s="23" t="s">
        <v>33</v>
      </c>
    </row>
    <row r="323" spans="2:7" x14ac:dyDescent="0.3">
      <c r="B323" s="20">
        <v>25.9</v>
      </c>
      <c r="C323" s="21">
        <v>22.9</v>
      </c>
      <c r="D323" s="22">
        <v>0</v>
      </c>
      <c r="E323" s="135">
        <f t="shared" ref="E323:E386" si="10">C323-35</f>
        <v>-12.100000000000001</v>
      </c>
      <c r="F323" s="22">
        <f t="shared" si="9"/>
        <v>0</v>
      </c>
      <c r="G323" s="23" t="s">
        <v>33</v>
      </c>
    </row>
    <row r="324" spans="2:7" x14ac:dyDescent="0.3">
      <c r="B324" s="20">
        <v>25</v>
      </c>
      <c r="C324" s="21">
        <v>27.5</v>
      </c>
      <c r="D324" s="22">
        <v>0</v>
      </c>
      <c r="E324" s="135">
        <f t="shared" si="10"/>
        <v>-7.5</v>
      </c>
      <c r="F324" s="22">
        <f t="shared" ref="F324:F387" si="11">D324-0</f>
        <v>0</v>
      </c>
      <c r="G324" s="23" t="s">
        <v>33</v>
      </c>
    </row>
    <row r="325" spans="2:7" x14ac:dyDescent="0.3">
      <c r="B325" s="20">
        <v>23.9</v>
      </c>
      <c r="C325" s="21">
        <v>28.6</v>
      </c>
      <c r="D325" s="22">
        <v>0</v>
      </c>
      <c r="E325" s="135">
        <f t="shared" si="10"/>
        <v>-6.3999999999999986</v>
      </c>
      <c r="F325" s="22">
        <f t="shared" si="11"/>
        <v>0</v>
      </c>
      <c r="G325" s="23" t="s">
        <v>33</v>
      </c>
    </row>
    <row r="326" spans="2:7" x14ac:dyDescent="0.3">
      <c r="B326" s="20">
        <v>23.9</v>
      </c>
      <c r="C326" s="21">
        <v>29.5</v>
      </c>
      <c r="D326" s="22">
        <v>0</v>
      </c>
      <c r="E326" s="135">
        <f t="shared" si="10"/>
        <v>-5.5</v>
      </c>
      <c r="F326" s="22">
        <f t="shared" si="11"/>
        <v>0</v>
      </c>
      <c r="G326" s="23" t="s">
        <v>33</v>
      </c>
    </row>
    <row r="327" spans="2:7" x14ac:dyDescent="0.3">
      <c r="B327" s="20">
        <v>27.8</v>
      </c>
      <c r="C327" s="21">
        <v>29.6</v>
      </c>
      <c r="D327" s="22">
        <v>0</v>
      </c>
      <c r="E327" s="135">
        <f t="shared" si="10"/>
        <v>-5.3999999999999986</v>
      </c>
      <c r="F327" s="22">
        <f t="shared" si="11"/>
        <v>0</v>
      </c>
      <c r="G327" s="23" t="s">
        <v>33</v>
      </c>
    </row>
    <row r="328" spans="2:7" x14ac:dyDescent="0.3">
      <c r="B328" s="20">
        <v>28.9</v>
      </c>
      <c r="C328" s="21">
        <v>22.4</v>
      </c>
      <c r="D328" s="22">
        <v>0</v>
      </c>
      <c r="E328" s="135">
        <f t="shared" si="10"/>
        <v>-12.600000000000001</v>
      </c>
      <c r="F328" s="22">
        <f t="shared" si="11"/>
        <v>0</v>
      </c>
      <c r="G328" s="23" t="s">
        <v>33</v>
      </c>
    </row>
    <row r="329" spans="2:7" x14ac:dyDescent="0.3">
      <c r="B329" s="20">
        <v>28.9</v>
      </c>
      <c r="C329" s="21">
        <v>24.2</v>
      </c>
      <c r="D329" s="22">
        <v>0</v>
      </c>
      <c r="E329" s="135">
        <f t="shared" si="10"/>
        <v>-10.8</v>
      </c>
      <c r="F329" s="22">
        <f t="shared" si="11"/>
        <v>0</v>
      </c>
      <c r="G329" s="23" t="s">
        <v>33</v>
      </c>
    </row>
    <row r="330" spans="2:7" x14ac:dyDescent="0.3">
      <c r="B330" s="20">
        <v>34.9</v>
      </c>
      <c r="C330" s="21">
        <v>8.3000000000000007</v>
      </c>
      <c r="D330" s="22">
        <v>0</v>
      </c>
      <c r="E330" s="135">
        <f t="shared" si="10"/>
        <v>-26.7</v>
      </c>
      <c r="F330" s="22">
        <f t="shared" si="11"/>
        <v>0</v>
      </c>
      <c r="G330" s="23" t="s">
        <v>33</v>
      </c>
    </row>
    <row r="331" spans="2:7" x14ac:dyDescent="0.3">
      <c r="B331" s="20">
        <v>32.9</v>
      </c>
      <c r="C331" s="21">
        <v>10.7</v>
      </c>
      <c r="D331" s="22">
        <v>0</v>
      </c>
      <c r="E331" s="135">
        <f t="shared" si="10"/>
        <v>-24.3</v>
      </c>
      <c r="F331" s="22">
        <f t="shared" si="11"/>
        <v>0</v>
      </c>
      <c r="G331" s="23" t="s">
        <v>33</v>
      </c>
    </row>
    <row r="332" spans="2:7" x14ac:dyDescent="0.3">
      <c r="B332" s="20">
        <v>28.9</v>
      </c>
      <c r="C332" s="21">
        <v>35.799999999999997</v>
      </c>
      <c r="D332" s="22">
        <v>0</v>
      </c>
      <c r="E332" s="135">
        <f t="shared" si="10"/>
        <v>0.79999999999999716</v>
      </c>
      <c r="F332" s="22">
        <f t="shared" si="11"/>
        <v>0</v>
      </c>
      <c r="G332" s="23" t="s">
        <v>33</v>
      </c>
    </row>
    <row r="333" spans="2:7" x14ac:dyDescent="0.3">
      <c r="B333" s="20">
        <v>32.299999999999997</v>
      </c>
      <c r="C333" s="21">
        <v>26.6</v>
      </c>
      <c r="D333" s="22">
        <v>0</v>
      </c>
      <c r="E333" s="135">
        <f t="shared" si="10"/>
        <v>-8.3999999999999986</v>
      </c>
      <c r="F333" s="22">
        <f t="shared" si="11"/>
        <v>0</v>
      </c>
      <c r="G333" s="23" t="s">
        <v>33</v>
      </c>
    </row>
    <row r="334" spans="2:7" x14ac:dyDescent="0.3">
      <c r="B334" s="20">
        <v>32.4</v>
      </c>
      <c r="C334" s="21">
        <v>35.4</v>
      </c>
      <c r="D334" s="22">
        <v>0</v>
      </c>
      <c r="E334" s="135">
        <f t="shared" si="10"/>
        <v>0.39999999999999858</v>
      </c>
      <c r="F334" s="22">
        <f t="shared" si="11"/>
        <v>0</v>
      </c>
      <c r="G334" s="23" t="s">
        <v>33</v>
      </c>
    </row>
    <row r="335" spans="2:7" x14ac:dyDescent="0.3">
      <c r="B335" s="20">
        <v>29.9</v>
      </c>
      <c r="C335" s="21">
        <v>38</v>
      </c>
      <c r="D335" s="22">
        <v>0</v>
      </c>
      <c r="E335" s="135">
        <f t="shared" si="10"/>
        <v>3</v>
      </c>
      <c r="F335" s="22">
        <f t="shared" si="11"/>
        <v>0</v>
      </c>
      <c r="G335" s="23" t="s">
        <v>33</v>
      </c>
    </row>
    <row r="336" spans="2:7" x14ac:dyDescent="0.3">
      <c r="B336" s="20">
        <v>29.9</v>
      </c>
      <c r="C336" s="21">
        <v>15</v>
      </c>
      <c r="D336" s="22">
        <v>0</v>
      </c>
      <c r="E336" s="135">
        <f t="shared" si="10"/>
        <v>-20</v>
      </c>
      <c r="F336" s="22">
        <f t="shared" si="11"/>
        <v>0</v>
      </c>
      <c r="G336" s="23" t="s">
        <v>33</v>
      </c>
    </row>
    <row r="337" spans="2:7" x14ac:dyDescent="0.3">
      <c r="B337" s="20">
        <v>31.9</v>
      </c>
      <c r="C337" s="21">
        <v>15.4</v>
      </c>
      <c r="D337" s="22">
        <v>0</v>
      </c>
      <c r="E337" s="135">
        <f t="shared" si="10"/>
        <v>-19.600000000000001</v>
      </c>
      <c r="F337" s="22">
        <f t="shared" si="11"/>
        <v>0</v>
      </c>
      <c r="G337" s="23" t="s">
        <v>33</v>
      </c>
    </row>
    <row r="338" spans="2:7" x14ac:dyDescent="0.3">
      <c r="B338" s="20">
        <v>29.9</v>
      </c>
      <c r="C338" s="21">
        <v>20.6</v>
      </c>
      <c r="D338" s="22">
        <v>0</v>
      </c>
      <c r="E338" s="135">
        <f t="shared" si="10"/>
        <v>-14.399999999999999</v>
      </c>
      <c r="F338" s="22">
        <f t="shared" si="11"/>
        <v>0</v>
      </c>
      <c r="G338" s="23" t="s">
        <v>33</v>
      </c>
    </row>
    <row r="339" spans="2:7" x14ac:dyDescent="0.3">
      <c r="B339" s="20">
        <v>34.5</v>
      </c>
      <c r="C339" s="21">
        <v>9.5</v>
      </c>
      <c r="D339" s="22">
        <v>0</v>
      </c>
      <c r="E339" s="135">
        <f t="shared" si="10"/>
        <v>-25.5</v>
      </c>
      <c r="F339" s="22">
        <f t="shared" si="11"/>
        <v>0</v>
      </c>
      <c r="G339" s="23" t="s">
        <v>33</v>
      </c>
    </row>
    <row r="340" spans="2:7" x14ac:dyDescent="0.3">
      <c r="B340" s="20">
        <v>8.9</v>
      </c>
      <c r="C340" s="21">
        <v>60.2</v>
      </c>
      <c r="D340" s="22">
        <v>0</v>
      </c>
      <c r="E340" s="135">
        <f t="shared" si="10"/>
        <v>25.200000000000003</v>
      </c>
      <c r="F340" s="22">
        <f t="shared" si="11"/>
        <v>0</v>
      </c>
      <c r="G340" s="23" t="s">
        <v>33</v>
      </c>
    </row>
    <row r="341" spans="2:7" x14ac:dyDescent="0.3">
      <c r="B341" s="20">
        <v>20.9</v>
      </c>
      <c r="C341" s="21">
        <v>49.9</v>
      </c>
      <c r="D341" s="22">
        <v>0</v>
      </c>
      <c r="E341" s="135">
        <f t="shared" si="10"/>
        <v>14.899999999999999</v>
      </c>
      <c r="F341" s="22">
        <f t="shared" si="11"/>
        <v>0</v>
      </c>
      <c r="G341" s="23" t="s">
        <v>33</v>
      </c>
    </row>
    <row r="342" spans="2:7" x14ac:dyDescent="0.3">
      <c r="B342" s="20">
        <v>17.8</v>
      </c>
      <c r="C342" s="21">
        <v>27.4</v>
      </c>
      <c r="D342" s="22">
        <v>1</v>
      </c>
      <c r="E342" s="135">
        <f t="shared" si="10"/>
        <v>-7.6000000000000014</v>
      </c>
      <c r="F342" s="22">
        <f t="shared" si="11"/>
        <v>1</v>
      </c>
      <c r="G342" s="23" t="s">
        <v>50</v>
      </c>
    </row>
    <row r="343" spans="2:7" x14ac:dyDescent="0.3">
      <c r="B343" s="20">
        <v>16.8</v>
      </c>
      <c r="C343" s="21">
        <v>37.5</v>
      </c>
      <c r="D343" s="22">
        <v>1</v>
      </c>
      <c r="E343" s="135">
        <f t="shared" si="10"/>
        <v>2.5</v>
      </c>
      <c r="F343" s="22">
        <f t="shared" si="11"/>
        <v>1</v>
      </c>
      <c r="G343" s="23" t="s">
        <v>50</v>
      </c>
    </row>
    <row r="344" spans="2:7" x14ac:dyDescent="0.3">
      <c r="B344" s="20">
        <v>15.7</v>
      </c>
      <c r="C344" s="21">
        <v>24.9</v>
      </c>
      <c r="D344" s="22">
        <v>1</v>
      </c>
      <c r="E344" s="135">
        <f t="shared" si="10"/>
        <v>-10.100000000000001</v>
      </c>
      <c r="F344" s="22">
        <f t="shared" si="11"/>
        <v>1</v>
      </c>
      <c r="G344" s="23" t="s">
        <v>50</v>
      </c>
    </row>
    <row r="345" spans="2:7" x14ac:dyDescent="0.3">
      <c r="B345" s="20">
        <v>12.9</v>
      </c>
      <c r="C345" s="21">
        <v>43.6</v>
      </c>
      <c r="D345" s="22">
        <v>1</v>
      </c>
      <c r="E345" s="135">
        <f t="shared" si="10"/>
        <v>8.6000000000000014</v>
      </c>
      <c r="F345" s="22">
        <f t="shared" si="11"/>
        <v>1</v>
      </c>
      <c r="G345" s="23" t="s">
        <v>50</v>
      </c>
    </row>
    <row r="346" spans="2:7" x14ac:dyDescent="0.3">
      <c r="B346" s="20">
        <v>11.9</v>
      </c>
      <c r="C346" s="21">
        <v>48.2</v>
      </c>
      <c r="D346" s="22">
        <v>1</v>
      </c>
      <c r="E346" s="135">
        <f t="shared" si="10"/>
        <v>13.200000000000003</v>
      </c>
      <c r="F346" s="22">
        <f t="shared" si="11"/>
        <v>1</v>
      </c>
      <c r="G346" s="23" t="s">
        <v>50</v>
      </c>
    </row>
    <row r="347" spans="2:7" x14ac:dyDescent="0.3">
      <c r="B347" s="20">
        <v>15.4</v>
      </c>
      <c r="C347" s="21">
        <v>15</v>
      </c>
      <c r="D347" s="22">
        <v>1</v>
      </c>
      <c r="E347" s="135">
        <f t="shared" si="10"/>
        <v>-20</v>
      </c>
      <c r="F347" s="22">
        <f t="shared" si="11"/>
        <v>1</v>
      </c>
      <c r="G347" s="23" t="s">
        <v>50</v>
      </c>
    </row>
    <row r="348" spans="2:7" x14ac:dyDescent="0.3">
      <c r="B348" s="20">
        <v>14.9</v>
      </c>
      <c r="C348" s="21">
        <v>23.2</v>
      </c>
      <c r="D348" s="22">
        <v>1</v>
      </c>
      <c r="E348" s="135">
        <f t="shared" si="10"/>
        <v>-11.8</v>
      </c>
      <c r="F348" s="22">
        <f t="shared" si="11"/>
        <v>1</v>
      </c>
      <c r="G348" s="23" t="s">
        <v>50</v>
      </c>
    </row>
    <row r="349" spans="2:7" x14ac:dyDescent="0.3">
      <c r="B349" s="20">
        <v>15.4</v>
      </c>
      <c r="C349" s="21">
        <v>43.6</v>
      </c>
      <c r="D349" s="22">
        <v>1</v>
      </c>
      <c r="E349" s="135">
        <f t="shared" si="10"/>
        <v>8.6000000000000014</v>
      </c>
      <c r="F349" s="22">
        <f t="shared" si="11"/>
        <v>1</v>
      </c>
      <c r="G349" s="23" t="s">
        <v>50</v>
      </c>
    </row>
    <row r="350" spans="2:7" x14ac:dyDescent="0.3">
      <c r="B350" s="20">
        <v>14.8</v>
      </c>
      <c r="C350" s="21">
        <v>55.6</v>
      </c>
      <c r="D350" s="22">
        <v>1</v>
      </c>
      <c r="E350" s="135">
        <f t="shared" si="10"/>
        <v>20.6</v>
      </c>
      <c r="F350" s="22">
        <f t="shared" si="11"/>
        <v>1</v>
      </c>
      <c r="G350" s="23" t="s">
        <v>50</v>
      </c>
    </row>
    <row r="351" spans="2:7" x14ac:dyDescent="0.3">
      <c r="B351" s="20">
        <v>16.899999999999999</v>
      </c>
      <c r="C351" s="21">
        <v>19.8</v>
      </c>
      <c r="D351" s="22">
        <v>1</v>
      </c>
      <c r="E351" s="135">
        <f t="shared" si="10"/>
        <v>-15.2</v>
      </c>
      <c r="F351" s="22">
        <f t="shared" si="11"/>
        <v>1</v>
      </c>
      <c r="G351" s="23" t="s">
        <v>50</v>
      </c>
    </row>
    <row r="352" spans="2:7" x14ac:dyDescent="0.3">
      <c r="B352" s="20">
        <v>15.9</v>
      </c>
      <c r="C352" s="21">
        <v>45.9</v>
      </c>
      <c r="D352" s="22">
        <v>1</v>
      </c>
      <c r="E352" s="135">
        <f t="shared" si="10"/>
        <v>10.899999999999999</v>
      </c>
      <c r="F352" s="22">
        <f t="shared" si="11"/>
        <v>1</v>
      </c>
      <c r="G352" s="23" t="s">
        <v>50</v>
      </c>
    </row>
    <row r="353" spans="2:7" x14ac:dyDescent="0.3">
      <c r="B353" s="20">
        <v>9.9</v>
      </c>
      <c r="C353" s="21">
        <v>66.5</v>
      </c>
      <c r="D353" s="22">
        <v>1</v>
      </c>
      <c r="E353" s="135">
        <f t="shared" si="10"/>
        <v>31.5</v>
      </c>
      <c r="F353" s="22">
        <f t="shared" si="11"/>
        <v>1</v>
      </c>
      <c r="G353" s="23" t="s">
        <v>50</v>
      </c>
    </row>
    <row r="354" spans="2:7" x14ac:dyDescent="0.3">
      <c r="B354" s="20">
        <v>15.8</v>
      </c>
      <c r="C354" s="21">
        <v>33.200000000000003</v>
      </c>
      <c r="D354" s="22">
        <v>1</v>
      </c>
      <c r="E354" s="135">
        <f t="shared" si="10"/>
        <v>-1.7999999999999972</v>
      </c>
      <c r="F354" s="22">
        <f t="shared" si="11"/>
        <v>1</v>
      </c>
      <c r="G354" s="23" t="s">
        <v>50</v>
      </c>
    </row>
    <row r="355" spans="2:7" x14ac:dyDescent="0.3">
      <c r="B355" s="20">
        <v>8.9</v>
      </c>
      <c r="C355" s="21">
        <v>51.9</v>
      </c>
      <c r="D355" s="22">
        <v>1</v>
      </c>
      <c r="E355" s="135">
        <f t="shared" si="10"/>
        <v>16.899999999999999</v>
      </c>
      <c r="F355" s="22">
        <f t="shared" si="11"/>
        <v>1</v>
      </c>
      <c r="G355" s="23" t="s">
        <v>50</v>
      </c>
    </row>
    <row r="356" spans="2:7" x14ac:dyDescent="0.3">
      <c r="B356" s="20">
        <v>11.8</v>
      </c>
      <c r="C356" s="21">
        <v>55.9</v>
      </c>
      <c r="D356" s="22">
        <v>1</v>
      </c>
      <c r="E356" s="135">
        <f t="shared" si="10"/>
        <v>20.9</v>
      </c>
      <c r="F356" s="22">
        <f t="shared" si="11"/>
        <v>1</v>
      </c>
      <c r="G356" s="23" t="s">
        <v>50</v>
      </c>
    </row>
    <row r="357" spans="2:7" x14ac:dyDescent="0.3">
      <c r="B357" s="20">
        <v>11.9</v>
      </c>
      <c r="C357" s="21">
        <v>26.6</v>
      </c>
      <c r="D357" s="22">
        <v>1</v>
      </c>
      <c r="E357" s="135">
        <f t="shared" si="10"/>
        <v>-8.3999999999999986</v>
      </c>
      <c r="F357" s="22">
        <f t="shared" si="11"/>
        <v>1</v>
      </c>
      <c r="G357" s="23" t="s">
        <v>50</v>
      </c>
    </row>
    <row r="358" spans="2:7" x14ac:dyDescent="0.3">
      <c r="B358" s="20">
        <v>12.9</v>
      </c>
      <c r="C358" s="21">
        <v>34.200000000000003</v>
      </c>
      <c r="D358" s="22">
        <v>1</v>
      </c>
      <c r="E358" s="135">
        <f t="shared" si="10"/>
        <v>-0.79999999999999716</v>
      </c>
      <c r="F358" s="22">
        <f t="shared" si="11"/>
        <v>1</v>
      </c>
      <c r="G358" s="23" t="s">
        <v>50</v>
      </c>
    </row>
    <row r="359" spans="2:7" x14ac:dyDescent="0.3">
      <c r="B359" s="20">
        <v>13.6</v>
      </c>
      <c r="C359" s="21">
        <v>35.1</v>
      </c>
      <c r="D359" s="22">
        <v>1</v>
      </c>
      <c r="E359" s="135">
        <f t="shared" si="10"/>
        <v>0.10000000000000142</v>
      </c>
      <c r="F359" s="22">
        <f t="shared" si="11"/>
        <v>1</v>
      </c>
      <c r="G359" s="23" t="s">
        <v>50</v>
      </c>
    </row>
    <row r="360" spans="2:7" x14ac:dyDescent="0.3">
      <c r="B360" s="20">
        <v>15.9</v>
      </c>
      <c r="C360" s="21">
        <v>26.8</v>
      </c>
      <c r="D360" s="22">
        <v>1</v>
      </c>
      <c r="E360" s="135">
        <f t="shared" si="10"/>
        <v>-8.1999999999999993</v>
      </c>
      <c r="F360" s="22">
        <f t="shared" si="11"/>
        <v>1</v>
      </c>
      <c r="G360" s="23" t="s">
        <v>50</v>
      </c>
    </row>
    <row r="361" spans="2:7" x14ac:dyDescent="0.3">
      <c r="B361" s="20">
        <v>14.9</v>
      </c>
      <c r="C361" s="21">
        <v>27.2</v>
      </c>
      <c r="D361" s="22">
        <v>1</v>
      </c>
      <c r="E361" s="135">
        <f t="shared" si="10"/>
        <v>-7.8000000000000007</v>
      </c>
      <c r="F361" s="22">
        <f t="shared" si="11"/>
        <v>1</v>
      </c>
      <c r="G361" s="23" t="s">
        <v>50</v>
      </c>
    </row>
    <row r="362" spans="2:7" x14ac:dyDescent="0.3">
      <c r="B362" s="20">
        <v>16.899999999999999</v>
      </c>
      <c r="C362" s="21">
        <v>48.6</v>
      </c>
      <c r="D362" s="22">
        <v>1</v>
      </c>
      <c r="E362" s="135">
        <f t="shared" si="10"/>
        <v>13.600000000000001</v>
      </c>
      <c r="F362" s="22">
        <f t="shared" si="11"/>
        <v>1</v>
      </c>
      <c r="G362" s="23" t="s">
        <v>50</v>
      </c>
    </row>
    <row r="363" spans="2:7" x14ac:dyDescent="0.3">
      <c r="B363" s="20">
        <v>16.899999999999999</v>
      </c>
      <c r="C363" s="21">
        <v>4.5</v>
      </c>
      <c r="D363" s="22">
        <v>1</v>
      </c>
      <c r="E363" s="135">
        <f t="shared" si="10"/>
        <v>-30.5</v>
      </c>
      <c r="F363" s="22">
        <f t="shared" si="11"/>
        <v>1</v>
      </c>
      <c r="G363" s="23" t="s">
        <v>50</v>
      </c>
    </row>
    <row r="364" spans="2:7" x14ac:dyDescent="0.3">
      <c r="B364" s="20">
        <v>12.9</v>
      </c>
      <c r="C364" s="21">
        <v>48.3</v>
      </c>
      <c r="D364" s="22">
        <v>1</v>
      </c>
      <c r="E364" s="135">
        <f t="shared" si="10"/>
        <v>13.299999999999997</v>
      </c>
      <c r="F364" s="22">
        <f t="shared" si="11"/>
        <v>1</v>
      </c>
      <c r="G364" s="23" t="s">
        <v>50</v>
      </c>
    </row>
    <row r="365" spans="2:7" x14ac:dyDescent="0.3">
      <c r="B365" s="20">
        <v>13.4</v>
      </c>
      <c r="C365" s="21">
        <v>65.5</v>
      </c>
      <c r="D365" s="22">
        <v>1</v>
      </c>
      <c r="E365" s="135">
        <f t="shared" si="10"/>
        <v>30.5</v>
      </c>
      <c r="F365" s="22">
        <f t="shared" si="11"/>
        <v>1</v>
      </c>
      <c r="G365" s="23" t="s">
        <v>50</v>
      </c>
    </row>
    <row r="366" spans="2:7" x14ac:dyDescent="0.3">
      <c r="B366" s="20">
        <v>15.9</v>
      </c>
      <c r="C366" s="21">
        <v>25.7</v>
      </c>
      <c r="D366" s="22">
        <v>1</v>
      </c>
      <c r="E366" s="135">
        <f t="shared" si="10"/>
        <v>-9.3000000000000007</v>
      </c>
      <c r="F366" s="22">
        <f t="shared" si="11"/>
        <v>1</v>
      </c>
      <c r="G366" s="23" t="s">
        <v>50</v>
      </c>
    </row>
    <row r="367" spans="2:7" x14ac:dyDescent="0.3">
      <c r="B367" s="20">
        <v>10.9</v>
      </c>
      <c r="C367" s="21">
        <v>20.5</v>
      </c>
      <c r="D367" s="22">
        <v>0</v>
      </c>
      <c r="E367" s="135">
        <f t="shared" si="10"/>
        <v>-14.5</v>
      </c>
      <c r="F367" s="22">
        <f t="shared" si="11"/>
        <v>0</v>
      </c>
      <c r="G367" s="23" t="s">
        <v>33</v>
      </c>
    </row>
    <row r="368" spans="2:7" x14ac:dyDescent="0.3">
      <c r="B368" s="20">
        <v>13.9</v>
      </c>
      <c r="C368" s="21">
        <v>12.1</v>
      </c>
      <c r="D368" s="22">
        <v>0</v>
      </c>
      <c r="E368" s="135">
        <f t="shared" si="10"/>
        <v>-22.9</v>
      </c>
      <c r="F368" s="22">
        <f t="shared" si="11"/>
        <v>0</v>
      </c>
      <c r="G368" s="23" t="s">
        <v>33</v>
      </c>
    </row>
    <row r="369" spans="2:7" x14ac:dyDescent="0.3">
      <c r="B369" s="20">
        <v>9.9</v>
      </c>
      <c r="C369" s="21">
        <v>19</v>
      </c>
      <c r="D369" s="22">
        <v>0</v>
      </c>
      <c r="E369" s="135">
        <f t="shared" si="10"/>
        <v>-16</v>
      </c>
      <c r="F369" s="22">
        <f t="shared" si="11"/>
        <v>0</v>
      </c>
      <c r="G369" s="23" t="s">
        <v>33</v>
      </c>
    </row>
    <row r="370" spans="2:7" x14ac:dyDescent="0.3">
      <c r="B370" s="20">
        <v>12.9</v>
      </c>
      <c r="C370" s="21">
        <v>29.7</v>
      </c>
      <c r="D370" s="22">
        <v>0</v>
      </c>
      <c r="E370" s="135">
        <f t="shared" si="10"/>
        <v>-5.3000000000000007</v>
      </c>
      <c r="F370" s="22">
        <f t="shared" si="11"/>
        <v>0</v>
      </c>
      <c r="G370" s="23" t="s">
        <v>33</v>
      </c>
    </row>
    <row r="371" spans="2:7" x14ac:dyDescent="0.3">
      <c r="B371" s="20">
        <v>14.9</v>
      </c>
      <c r="C371" s="21">
        <v>20.7</v>
      </c>
      <c r="D371" s="22">
        <v>0</v>
      </c>
      <c r="E371" s="135">
        <f t="shared" si="10"/>
        <v>-14.3</v>
      </c>
      <c r="F371" s="22">
        <f t="shared" si="11"/>
        <v>0</v>
      </c>
      <c r="G371" s="23" t="s">
        <v>33</v>
      </c>
    </row>
    <row r="372" spans="2:7" x14ac:dyDescent="0.3">
      <c r="B372" s="20">
        <v>14.6</v>
      </c>
      <c r="C372" s="21">
        <v>21.4</v>
      </c>
      <c r="D372" s="22">
        <v>0</v>
      </c>
      <c r="E372" s="135">
        <f t="shared" si="10"/>
        <v>-13.600000000000001</v>
      </c>
      <c r="F372" s="22">
        <f t="shared" si="11"/>
        <v>0</v>
      </c>
      <c r="G372" s="23" t="s">
        <v>33</v>
      </c>
    </row>
    <row r="373" spans="2:7" x14ac:dyDescent="0.3">
      <c r="B373" s="20">
        <v>9.9</v>
      </c>
      <c r="C373" s="21">
        <v>56.9</v>
      </c>
      <c r="D373" s="22">
        <v>0</v>
      </c>
      <c r="E373" s="135">
        <f t="shared" si="10"/>
        <v>21.9</v>
      </c>
      <c r="F373" s="22">
        <f t="shared" si="11"/>
        <v>0</v>
      </c>
      <c r="G373" s="23" t="s">
        <v>33</v>
      </c>
    </row>
    <row r="374" spans="2:7" x14ac:dyDescent="0.3">
      <c r="B374" s="20">
        <v>8.9</v>
      </c>
      <c r="C374" s="21">
        <v>103.9</v>
      </c>
      <c r="D374" s="22">
        <v>0</v>
      </c>
      <c r="E374" s="135">
        <f t="shared" si="10"/>
        <v>68.900000000000006</v>
      </c>
      <c r="F374" s="22">
        <f t="shared" si="11"/>
        <v>0</v>
      </c>
      <c r="G374" s="23" t="s">
        <v>33</v>
      </c>
    </row>
    <row r="375" spans="2:7" x14ac:dyDescent="0.3">
      <c r="B375" s="20">
        <v>13.9</v>
      </c>
      <c r="C375" s="21">
        <v>61.1</v>
      </c>
      <c r="D375" s="22">
        <v>0</v>
      </c>
      <c r="E375" s="135">
        <f t="shared" si="10"/>
        <v>26.1</v>
      </c>
      <c r="F375" s="22">
        <f t="shared" si="11"/>
        <v>0</v>
      </c>
      <c r="G375" s="23" t="s">
        <v>33</v>
      </c>
    </row>
    <row r="376" spans="2:7" x14ac:dyDescent="0.3">
      <c r="B376" s="20">
        <v>24.9</v>
      </c>
      <c r="C376" s="21">
        <v>30.7</v>
      </c>
      <c r="D376" s="22">
        <v>0</v>
      </c>
      <c r="E376" s="135">
        <f t="shared" si="10"/>
        <v>-4.3000000000000007</v>
      </c>
      <c r="F376" s="22">
        <f t="shared" si="11"/>
        <v>0</v>
      </c>
      <c r="G376" s="23" t="s">
        <v>33</v>
      </c>
    </row>
    <row r="377" spans="2:7" x14ac:dyDescent="0.3">
      <c r="B377" s="20">
        <v>26.5</v>
      </c>
      <c r="C377" s="21">
        <v>23.7</v>
      </c>
      <c r="D377" s="22">
        <v>0</v>
      </c>
      <c r="E377" s="135">
        <f t="shared" si="10"/>
        <v>-11.3</v>
      </c>
      <c r="F377" s="22">
        <f t="shared" si="11"/>
        <v>0</v>
      </c>
      <c r="G377" s="23" t="s">
        <v>33</v>
      </c>
    </row>
    <row r="378" spans="2:7" x14ac:dyDescent="0.3">
      <c r="B378" s="20">
        <v>26.4</v>
      </c>
      <c r="C378" s="21">
        <v>37.1</v>
      </c>
      <c r="D378" s="22">
        <v>0</v>
      </c>
      <c r="E378" s="135">
        <f t="shared" si="10"/>
        <v>2.1000000000000014</v>
      </c>
      <c r="F378" s="22">
        <f t="shared" si="11"/>
        <v>0</v>
      </c>
      <c r="G378" s="23" t="s">
        <v>33</v>
      </c>
    </row>
    <row r="379" spans="2:7" x14ac:dyDescent="0.3">
      <c r="B379" s="20">
        <v>21.9</v>
      </c>
      <c r="C379" s="21">
        <v>39.299999999999997</v>
      </c>
      <c r="D379" s="22">
        <v>0</v>
      </c>
      <c r="E379" s="135">
        <f t="shared" si="10"/>
        <v>4.2999999999999972</v>
      </c>
      <c r="F379" s="22">
        <f t="shared" si="11"/>
        <v>0</v>
      </c>
      <c r="G379" s="23" t="s">
        <v>33</v>
      </c>
    </row>
    <row r="380" spans="2:7" x14ac:dyDescent="0.3">
      <c r="B380" s="20">
        <v>27.4</v>
      </c>
      <c r="C380" s="21">
        <v>41.5</v>
      </c>
      <c r="D380" s="22">
        <v>0</v>
      </c>
      <c r="E380" s="135">
        <f t="shared" si="10"/>
        <v>6.5</v>
      </c>
      <c r="F380" s="22">
        <f t="shared" si="11"/>
        <v>0</v>
      </c>
      <c r="G380" s="23" t="s">
        <v>33</v>
      </c>
    </row>
    <row r="381" spans="2:7" x14ac:dyDescent="0.3">
      <c r="B381" s="20">
        <v>28.4</v>
      </c>
      <c r="C381" s="21">
        <v>33.299999999999997</v>
      </c>
      <c r="D381" s="22">
        <v>0</v>
      </c>
      <c r="E381" s="135">
        <f t="shared" si="10"/>
        <v>-1.7000000000000028</v>
      </c>
      <c r="F381" s="22">
        <f t="shared" si="11"/>
        <v>0</v>
      </c>
      <c r="G381" s="23" t="s">
        <v>33</v>
      </c>
    </row>
    <row r="382" spans="2:7" x14ac:dyDescent="0.3">
      <c r="B382" s="20">
        <v>28.6</v>
      </c>
      <c r="C382" s="21">
        <v>35.9</v>
      </c>
      <c r="D382" s="22">
        <v>0</v>
      </c>
      <c r="E382" s="135">
        <f t="shared" si="10"/>
        <v>0.89999999999999858</v>
      </c>
      <c r="F382" s="22">
        <f t="shared" si="11"/>
        <v>0</v>
      </c>
      <c r="G382" s="23" t="s">
        <v>33</v>
      </c>
    </row>
    <row r="383" spans="2:7" x14ac:dyDescent="0.3">
      <c r="B383" s="20">
        <v>19.899999999999999</v>
      </c>
      <c r="C383" s="21">
        <v>31.1</v>
      </c>
      <c r="D383" s="22">
        <v>0</v>
      </c>
      <c r="E383" s="135">
        <f t="shared" si="10"/>
        <v>-3.8999999999999986</v>
      </c>
      <c r="F383" s="22">
        <f t="shared" si="11"/>
        <v>0</v>
      </c>
      <c r="G383" s="23" t="s">
        <v>33</v>
      </c>
    </row>
    <row r="384" spans="2:7" x14ac:dyDescent="0.3">
      <c r="B384" s="20">
        <v>28.9</v>
      </c>
      <c r="C384" s="21">
        <v>25.4</v>
      </c>
      <c r="D384" s="22">
        <v>0</v>
      </c>
      <c r="E384" s="135">
        <f t="shared" si="10"/>
        <v>-9.6000000000000014</v>
      </c>
      <c r="F384" s="22">
        <f t="shared" si="11"/>
        <v>0</v>
      </c>
      <c r="G384" s="23" t="s">
        <v>33</v>
      </c>
    </row>
    <row r="385" spans="2:7" x14ac:dyDescent="0.3">
      <c r="B385" s="20">
        <v>26.9</v>
      </c>
      <c r="C385" s="21">
        <v>30.3</v>
      </c>
      <c r="D385" s="22">
        <v>0</v>
      </c>
      <c r="E385" s="135">
        <f t="shared" si="10"/>
        <v>-4.6999999999999993</v>
      </c>
      <c r="F385" s="22">
        <f t="shared" si="11"/>
        <v>0</v>
      </c>
      <c r="G385" s="23" t="s">
        <v>33</v>
      </c>
    </row>
    <row r="386" spans="2:7" x14ac:dyDescent="0.3">
      <c r="B386" s="20">
        <v>17.899999999999999</v>
      </c>
      <c r="C386" s="21">
        <v>27.2</v>
      </c>
      <c r="D386" s="22">
        <v>0</v>
      </c>
      <c r="E386" s="135">
        <f t="shared" si="10"/>
        <v>-7.8000000000000007</v>
      </c>
      <c r="F386" s="22">
        <f t="shared" si="11"/>
        <v>0</v>
      </c>
      <c r="G386" s="23" t="s">
        <v>33</v>
      </c>
    </row>
    <row r="387" spans="2:7" x14ac:dyDescent="0.3">
      <c r="B387" s="20">
        <v>28.9</v>
      </c>
      <c r="C387" s="21">
        <v>31.8</v>
      </c>
      <c r="D387" s="22">
        <v>0</v>
      </c>
      <c r="E387" s="135">
        <f t="shared" ref="E387:E450" si="12">C387-35</f>
        <v>-3.1999999999999993</v>
      </c>
      <c r="F387" s="22">
        <f t="shared" si="11"/>
        <v>0</v>
      </c>
      <c r="G387" s="23" t="s">
        <v>33</v>
      </c>
    </row>
    <row r="388" spans="2:7" x14ac:dyDescent="0.3">
      <c r="B388" s="20">
        <v>30.5</v>
      </c>
      <c r="C388" s="21">
        <v>29.8</v>
      </c>
      <c r="D388" s="22">
        <v>0</v>
      </c>
      <c r="E388" s="135">
        <f t="shared" si="12"/>
        <v>-5.1999999999999993</v>
      </c>
      <c r="F388" s="22">
        <f t="shared" ref="F388:F451" si="13">D388-0</f>
        <v>0</v>
      </c>
      <c r="G388" s="23" t="s">
        <v>33</v>
      </c>
    </row>
    <row r="389" spans="2:7" x14ac:dyDescent="0.3">
      <c r="B389" s="20">
        <v>29.5</v>
      </c>
      <c r="C389" s="21">
        <v>38.6</v>
      </c>
      <c r="D389" s="22">
        <v>0</v>
      </c>
      <c r="E389" s="135">
        <f t="shared" si="12"/>
        <v>3.6000000000000014</v>
      </c>
      <c r="F389" s="22">
        <f t="shared" si="13"/>
        <v>0</v>
      </c>
      <c r="G389" s="23" t="s">
        <v>33</v>
      </c>
    </row>
    <row r="390" spans="2:7" x14ac:dyDescent="0.3">
      <c r="B390" s="20">
        <v>33.9</v>
      </c>
      <c r="C390" s="21">
        <v>10.1</v>
      </c>
      <c r="D390" s="22">
        <v>0</v>
      </c>
      <c r="E390" s="135">
        <f t="shared" si="12"/>
        <v>-24.9</v>
      </c>
      <c r="F390" s="22">
        <f t="shared" si="13"/>
        <v>0</v>
      </c>
      <c r="G390" s="23" t="s">
        <v>33</v>
      </c>
    </row>
    <row r="391" spans="2:7" x14ac:dyDescent="0.3">
      <c r="B391" s="20">
        <v>29.9</v>
      </c>
      <c r="C391" s="21">
        <v>27.7</v>
      </c>
      <c r="D391" s="22">
        <v>0</v>
      </c>
      <c r="E391" s="135">
        <f t="shared" si="12"/>
        <v>-7.3000000000000007</v>
      </c>
      <c r="F391" s="22">
        <f t="shared" si="13"/>
        <v>0</v>
      </c>
      <c r="G391" s="23" t="s">
        <v>33</v>
      </c>
    </row>
    <row r="392" spans="2:7" x14ac:dyDescent="0.3">
      <c r="B392" s="20">
        <v>36.9</v>
      </c>
      <c r="C392" s="21">
        <v>33.799999999999997</v>
      </c>
      <c r="D392" s="22">
        <v>0</v>
      </c>
      <c r="E392" s="135">
        <f t="shared" si="12"/>
        <v>-1.2000000000000028</v>
      </c>
      <c r="F392" s="22">
        <f t="shared" si="13"/>
        <v>0</v>
      </c>
      <c r="G392" s="23" t="s">
        <v>33</v>
      </c>
    </row>
    <row r="393" spans="2:7" x14ac:dyDescent="0.3">
      <c r="B393" s="20">
        <v>35.9</v>
      </c>
      <c r="C393" s="21">
        <v>35.299999999999997</v>
      </c>
      <c r="D393" s="22">
        <v>0</v>
      </c>
      <c r="E393" s="135">
        <f t="shared" si="12"/>
        <v>0.29999999999999716</v>
      </c>
      <c r="F393" s="22">
        <f t="shared" si="13"/>
        <v>0</v>
      </c>
      <c r="G393" s="23" t="s">
        <v>33</v>
      </c>
    </row>
    <row r="394" spans="2:7" x14ac:dyDescent="0.3">
      <c r="B394" s="20">
        <v>14.9</v>
      </c>
      <c r="C394" s="21">
        <v>42.5</v>
      </c>
      <c r="D394" s="22">
        <v>1</v>
      </c>
      <c r="E394" s="135">
        <f t="shared" si="12"/>
        <v>7.5</v>
      </c>
      <c r="F394" s="22">
        <f t="shared" si="13"/>
        <v>1</v>
      </c>
      <c r="G394" s="23" t="s">
        <v>50</v>
      </c>
    </row>
    <row r="395" spans="2:7" x14ac:dyDescent="0.3">
      <c r="B395" s="20">
        <v>19</v>
      </c>
      <c r="C395" s="21">
        <v>80.5</v>
      </c>
      <c r="D395" s="22">
        <v>1</v>
      </c>
      <c r="E395" s="135">
        <f t="shared" si="12"/>
        <v>45.5</v>
      </c>
      <c r="F395" s="22">
        <f t="shared" si="13"/>
        <v>1</v>
      </c>
      <c r="G395" s="23" t="s">
        <v>50</v>
      </c>
    </row>
    <row r="396" spans="2:7" x14ac:dyDescent="0.3">
      <c r="B396" s="20">
        <v>14.9</v>
      </c>
      <c r="C396" s="21">
        <v>33.200000000000003</v>
      </c>
      <c r="D396" s="22">
        <v>0</v>
      </c>
      <c r="E396" s="135">
        <f t="shared" si="12"/>
        <v>-1.7999999999999972</v>
      </c>
      <c r="F396" s="22">
        <f t="shared" si="13"/>
        <v>0</v>
      </c>
      <c r="G396" s="23" t="s">
        <v>33</v>
      </c>
    </row>
    <row r="397" spans="2:7" x14ac:dyDescent="0.3">
      <c r="B397" s="20">
        <v>5.4</v>
      </c>
      <c r="C397" s="21">
        <v>125.7</v>
      </c>
      <c r="D397" s="22">
        <v>0</v>
      </c>
      <c r="E397" s="135">
        <f t="shared" si="12"/>
        <v>90.7</v>
      </c>
      <c r="F397" s="22">
        <f t="shared" si="13"/>
        <v>0</v>
      </c>
      <c r="G397" s="23" t="s">
        <v>33</v>
      </c>
    </row>
    <row r="398" spans="2:7" x14ac:dyDescent="0.3">
      <c r="B398" s="20">
        <v>23</v>
      </c>
      <c r="C398" s="21">
        <v>23</v>
      </c>
      <c r="D398" s="22">
        <v>0</v>
      </c>
      <c r="E398" s="135">
        <f t="shared" si="12"/>
        <v>-12</v>
      </c>
      <c r="F398" s="22">
        <f t="shared" si="13"/>
        <v>0</v>
      </c>
      <c r="G398" s="23" t="s">
        <v>33</v>
      </c>
    </row>
    <row r="399" spans="2:7" x14ac:dyDescent="0.3">
      <c r="B399" s="20">
        <v>21.7</v>
      </c>
      <c r="C399" s="21">
        <v>37.5</v>
      </c>
      <c r="D399" s="22">
        <v>0</v>
      </c>
      <c r="E399" s="135">
        <f t="shared" si="12"/>
        <v>2.5</v>
      </c>
      <c r="F399" s="22">
        <f t="shared" si="13"/>
        <v>0</v>
      </c>
      <c r="G399" s="23" t="s">
        <v>33</v>
      </c>
    </row>
    <row r="400" spans="2:7" x14ac:dyDescent="0.3">
      <c r="B400" s="20">
        <v>16.899999999999999</v>
      </c>
      <c r="C400" s="21">
        <v>28.2</v>
      </c>
      <c r="D400" s="22">
        <v>0</v>
      </c>
      <c r="E400" s="135">
        <f t="shared" si="12"/>
        <v>-6.8000000000000007</v>
      </c>
      <c r="F400" s="22">
        <f t="shared" si="13"/>
        <v>0</v>
      </c>
      <c r="G400" s="23" t="s">
        <v>33</v>
      </c>
    </row>
    <row r="401" spans="2:7" x14ac:dyDescent="0.3">
      <c r="B401" s="20">
        <v>11.9</v>
      </c>
      <c r="C401" s="21">
        <v>37</v>
      </c>
      <c r="D401" s="22">
        <v>0</v>
      </c>
      <c r="E401" s="135">
        <f t="shared" si="12"/>
        <v>2</v>
      </c>
      <c r="F401" s="22">
        <f t="shared" si="13"/>
        <v>0</v>
      </c>
      <c r="G401" s="23" t="s">
        <v>33</v>
      </c>
    </row>
    <row r="402" spans="2:7" x14ac:dyDescent="0.3">
      <c r="B402" s="20">
        <v>14.6</v>
      </c>
      <c r="C402" s="21">
        <v>11.8</v>
      </c>
      <c r="D402" s="22">
        <v>0</v>
      </c>
      <c r="E402" s="135">
        <f t="shared" si="12"/>
        <v>-23.2</v>
      </c>
      <c r="F402" s="22">
        <f t="shared" si="13"/>
        <v>0</v>
      </c>
      <c r="G402" s="23" t="s">
        <v>33</v>
      </c>
    </row>
    <row r="403" spans="2:7" x14ac:dyDescent="0.3">
      <c r="B403" s="20">
        <v>14.9</v>
      </c>
      <c r="C403" s="21">
        <v>21.3</v>
      </c>
      <c r="D403" s="22">
        <v>0</v>
      </c>
      <c r="E403" s="135">
        <f t="shared" si="12"/>
        <v>-13.7</v>
      </c>
      <c r="F403" s="22">
        <f t="shared" si="13"/>
        <v>0</v>
      </c>
      <c r="G403" s="23" t="s">
        <v>33</v>
      </c>
    </row>
    <row r="404" spans="2:7" x14ac:dyDescent="0.3">
      <c r="B404" s="20">
        <v>12.9</v>
      </c>
      <c r="C404" s="21">
        <v>34.4</v>
      </c>
      <c r="D404" s="22">
        <v>0</v>
      </c>
      <c r="E404" s="135">
        <f t="shared" si="12"/>
        <v>-0.60000000000000142</v>
      </c>
      <c r="F404" s="22">
        <f t="shared" si="13"/>
        <v>0</v>
      </c>
      <c r="G404" s="23" t="s">
        <v>33</v>
      </c>
    </row>
    <row r="405" spans="2:7" x14ac:dyDescent="0.3">
      <c r="B405" s="20">
        <v>13.9</v>
      </c>
      <c r="C405" s="21">
        <v>18.8</v>
      </c>
      <c r="D405" s="22">
        <v>0</v>
      </c>
      <c r="E405" s="135">
        <f t="shared" si="12"/>
        <v>-16.2</v>
      </c>
      <c r="F405" s="22">
        <f t="shared" si="13"/>
        <v>0</v>
      </c>
      <c r="G405" s="23" t="s">
        <v>33</v>
      </c>
    </row>
    <row r="406" spans="2:7" x14ac:dyDescent="0.3">
      <c r="B406" s="20">
        <v>16.100000000000001</v>
      </c>
      <c r="C406" s="21">
        <v>43.5</v>
      </c>
      <c r="D406" s="22">
        <v>0</v>
      </c>
      <c r="E406" s="135">
        <f t="shared" si="12"/>
        <v>8.5</v>
      </c>
      <c r="F406" s="22">
        <f t="shared" si="13"/>
        <v>0</v>
      </c>
      <c r="G406" s="23" t="s">
        <v>33</v>
      </c>
    </row>
    <row r="407" spans="2:7" x14ac:dyDescent="0.3">
      <c r="B407" s="20">
        <v>13.9</v>
      </c>
      <c r="C407" s="21">
        <v>38.4</v>
      </c>
      <c r="D407" s="22">
        <v>0</v>
      </c>
      <c r="E407" s="135">
        <f t="shared" si="12"/>
        <v>3.3999999999999986</v>
      </c>
      <c r="F407" s="22">
        <f t="shared" si="13"/>
        <v>0</v>
      </c>
      <c r="G407" s="23" t="s">
        <v>33</v>
      </c>
    </row>
    <row r="408" spans="2:7" x14ac:dyDescent="0.3">
      <c r="B408" s="20">
        <v>12.8</v>
      </c>
      <c r="C408" s="21">
        <v>42.4</v>
      </c>
      <c r="D408" s="22">
        <v>0</v>
      </c>
      <c r="E408" s="135">
        <f t="shared" si="12"/>
        <v>7.3999999999999986</v>
      </c>
      <c r="F408" s="22">
        <f t="shared" si="13"/>
        <v>0</v>
      </c>
      <c r="G408" s="23" t="s">
        <v>33</v>
      </c>
    </row>
    <row r="409" spans="2:7" x14ac:dyDescent="0.3">
      <c r="B409" s="20">
        <v>13.9</v>
      </c>
      <c r="C409" s="21">
        <v>42.8</v>
      </c>
      <c r="D409" s="22">
        <v>0</v>
      </c>
      <c r="E409" s="135">
        <f t="shared" si="12"/>
        <v>7.7999999999999972</v>
      </c>
      <c r="F409" s="22">
        <f t="shared" si="13"/>
        <v>0</v>
      </c>
      <c r="G409" s="23" t="s">
        <v>33</v>
      </c>
    </row>
    <row r="410" spans="2:7" x14ac:dyDescent="0.3">
      <c r="B410" s="20">
        <v>9</v>
      </c>
      <c r="C410" s="21">
        <v>70.2</v>
      </c>
      <c r="D410" s="22">
        <v>0</v>
      </c>
      <c r="E410" s="135">
        <f t="shared" si="12"/>
        <v>35.200000000000003</v>
      </c>
      <c r="F410" s="22">
        <f t="shared" si="13"/>
        <v>0</v>
      </c>
      <c r="G410" s="23" t="s">
        <v>33</v>
      </c>
    </row>
    <row r="411" spans="2:7" x14ac:dyDescent="0.3">
      <c r="B411" s="20">
        <v>13.9</v>
      </c>
      <c r="C411" s="21">
        <v>14.7</v>
      </c>
      <c r="D411" s="22">
        <v>0</v>
      </c>
      <c r="E411" s="135">
        <f t="shared" si="12"/>
        <v>-20.3</v>
      </c>
      <c r="F411" s="22">
        <f t="shared" si="13"/>
        <v>0</v>
      </c>
      <c r="G411" s="23" t="s">
        <v>33</v>
      </c>
    </row>
    <row r="412" spans="2:7" x14ac:dyDescent="0.3">
      <c r="B412" s="20">
        <v>13.9</v>
      </c>
      <c r="C412" s="21">
        <v>26.1</v>
      </c>
      <c r="D412" s="22">
        <v>0</v>
      </c>
      <c r="E412" s="135">
        <f t="shared" si="12"/>
        <v>-8.8999999999999986</v>
      </c>
      <c r="F412" s="22">
        <f t="shared" si="13"/>
        <v>0</v>
      </c>
      <c r="G412" s="23" t="s">
        <v>33</v>
      </c>
    </row>
    <row r="413" spans="2:7" x14ac:dyDescent="0.3">
      <c r="B413" s="20">
        <v>14</v>
      </c>
      <c r="C413" s="21">
        <v>46</v>
      </c>
      <c r="D413" s="22">
        <v>0</v>
      </c>
      <c r="E413" s="135">
        <f t="shared" si="12"/>
        <v>11</v>
      </c>
      <c r="F413" s="22">
        <f t="shared" si="13"/>
        <v>0</v>
      </c>
      <c r="G413" s="23" t="s">
        <v>33</v>
      </c>
    </row>
    <row r="414" spans="2:7" x14ac:dyDescent="0.3">
      <c r="B414" s="20">
        <v>12.9</v>
      </c>
      <c r="C414" s="21">
        <v>11.6</v>
      </c>
      <c r="D414" s="22">
        <v>0</v>
      </c>
      <c r="E414" s="135">
        <f t="shared" si="12"/>
        <v>-23.4</v>
      </c>
      <c r="F414" s="22">
        <f t="shared" si="13"/>
        <v>0</v>
      </c>
      <c r="G414" s="23" t="s">
        <v>33</v>
      </c>
    </row>
    <row r="415" spans="2:7" x14ac:dyDescent="0.3">
      <c r="B415" s="20">
        <v>15.9</v>
      </c>
      <c r="C415" s="21">
        <v>14.6</v>
      </c>
      <c r="D415" s="22">
        <v>0</v>
      </c>
      <c r="E415" s="135">
        <f t="shared" si="12"/>
        <v>-20.399999999999999</v>
      </c>
      <c r="F415" s="22">
        <f t="shared" si="13"/>
        <v>0</v>
      </c>
      <c r="G415" s="23" t="s">
        <v>33</v>
      </c>
    </row>
    <row r="416" spans="2:7" x14ac:dyDescent="0.3">
      <c r="B416" s="20">
        <v>14.9</v>
      </c>
      <c r="C416" s="21">
        <v>15.6</v>
      </c>
      <c r="D416" s="22">
        <v>0</v>
      </c>
      <c r="E416" s="135">
        <f t="shared" si="12"/>
        <v>-19.399999999999999</v>
      </c>
      <c r="F416" s="22">
        <f t="shared" si="13"/>
        <v>0</v>
      </c>
      <c r="G416" s="23" t="s">
        <v>33</v>
      </c>
    </row>
    <row r="417" spans="2:7" x14ac:dyDescent="0.3">
      <c r="B417" s="20">
        <v>13.9</v>
      </c>
      <c r="C417" s="21">
        <v>48.7</v>
      </c>
      <c r="D417" s="22">
        <v>0</v>
      </c>
      <c r="E417" s="135">
        <f t="shared" si="12"/>
        <v>13.700000000000003</v>
      </c>
      <c r="F417" s="22">
        <f t="shared" si="13"/>
        <v>0</v>
      </c>
      <c r="G417" s="23" t="s">
        <v>33</v>
      </c>
    </row>
    <row r="418" spans="2:7" x14ac:dyDescent="0.3">
      <c r="B418" s="20">
        <v>12.9</v>
      </c>
      <c r="C418" s="21">
        <v>46.4</v>
      </c>
      <c r="D418" s="22">
        <v>0</v>
      </c>
      <c r="E418" s="135">
        <f t="shared" si="12"/>
        <v>11.399999999999999</v>
      </c>
      <c r="F418" s="22">
        <f t="shared" si="13"/>
        <v>0</v>
      </c>
      <c r="G418" s="23" t="s">
        <v>33</v>
      </c>
    </row>
    <row r="419" spans="2:7" x14ac:dyDescent="0.3">
      <c r="B419" s="20">
        <v>10.9</v>
      </c>
      <c r="C419" s="21">
        <v>50.2</v>
      </c>
      <c r="D419" s="22">
        <v>0</v>
      </c>
      <c r="E419" s="135">
        <f t="shared" si="12"/>
        <v>15.200000000000003</v>
      </c>
      <c r="F419" s="22">
        <f t="shared" si="13"/>
        <v>0</v>
      </c>
      <c r="G419" s="23" t="s">
        <v>33</v>
      </c>
    </row>
    <row r="420" spans="2:7" x14ac:dyDescent="0.3">
      <c r="B420" s="20">
        <v>13.9</v>
      </c>
      <c r="C420" s="21">
        <v>43.7</v>
      </c>
      <c r="D420" s="22">
        <v>0</v>
      </c>
      <c r="E420" s="135">
        <f t="shared" si="12"/>
        <v>8.7000000000000028</v>
      </c>
      <c r="F420" s="22">
        <f t="shared" si="13"/>
        <v>0</v>
      </c>
      <c r="G420" s="23" t="s">
        <v>33</v>
      </c>
    </row>
    <row r="421" spans="2:7" x14ac:dyDescent="0.3">
      <c r="B421" s="20">
        <v>12.9</v>
      </c>
      <c r="C421" s="21">
        <v>28.5</v>
      </c>
      <c r="D421" s="22">
        <v>0</v>
      </c>
      <c r="E421" s="135">
        <f t="shared" si="12"/>
        <v>-6.5</v>
      </c>
      <c r="F421" s="22">
        <f t="shared" si="13"/>
        <v>0</v>
      </c>
      <c r="G421" s="23" t="s">
        <v>33</v>
      </c>
    </row>
    <row r="422" spans="2:7" x14ac:dyDescent="0.3">
      <c r="B422" s="20">
        <v>15.9</v>
      </c>
      <c r="C422" s="21">
        <v>20.3</v>
      </c>
      <c r="D422" s="22">
        <v>0</v>
      </c>
      <c r="E422" s="135">
        <f t="shared" si="12"/>
        <v>-14.7</v>
      </c>
      <c r="F422" s="22">
        <f t="shared" si="13"/>
        <v>0</v>
      </c>
      <c r="G422" s="23" t="s">
        <v>33</v>
      </c>
    </row>
    <row r="423" spans="2:7" x14ac:dyDescent="0.3">
      <c r="B423" s="20">
        <v>11.9</v>
      </c>
      <c r="C423" s="21">
        <v>36</v>
      </c>
      <c r="D423" s="22">
        <v>0</v>
      </c>
      <c r="E423" s="135">
        <f t="shared" si="12"/>
        <v>1</v>
      </c>
      <c r="F423" s="22">
        <f t="shared" si="13"/>
        <v>0</v>
      </c>
      <c r="G423" s="23" t="s">
        <v>33</v>
      </c>
    </row>
    <row r="424" spans="2:7" x14ac:dyDescent="0.3">
      <c r="B424" s="20">
        <v>14.9</v>
      </c>
      <c r="C424" s="21">
        <v>42.6</v>
      </c>
      <c r="D424" s="22">
        <v>0</v>
      </c>
      <c r="E424" s="135">
        <f t="shared" si="12"/>
        <v>7.6000000000000014</v>
      </c>
      <c r="F424" s="22">
        <f t="shared" si="13"/>
        <v>0</v>
      </c>
      <c r="G424" s="23" t="s">
        <v>33</v>
      </c>
    </row>
    <row r="425" spans="2:7" x14ac:dyDescent="0.3">
      <c r="B425" s="20">
        <v>16.899999999999999</v>
      </c>
      <c r="C425" s="21">
        <v>28.4</v>
      </c>
      <c r="D425" s="22">
        <v>0</v>
      </c>
      <c r="E425" s="135">
        <f t="shared" si="12"/>
        <v>-6.6000000000000014</v>
      </c>
      <c r="F425" s="22">
        <f t="shared" si="13"/>
        <v>0</v>
      </c>
      <c r="G425" s="23" t="s">
        <v>33</v>
      </c>
    </row>
    <row r="426" spans="2:7" x14ac:dyDescent="0.3">
      <c r="B426" s="20">
        <v>16.899999999999999</v>
      </c>
      <c r="C426" s="21">
        <v>20.9</v>
      </c>
      <c r="D426" s="22">
        <v>0</v>
      </c>
      <c r="E426" s="135">
        <f t="shared" si="12"/>
        <v>-14.100000000000001</v>
      </c>
      <c r="F426" s="22">
        <f t="shared" si="13"/>
        <v>0</v>
      </c>
      <c r="G426" s="23" t="s">
        <v>33</v>
      </c>
    </row>
    <row r="427" spans="2:7" x14ac:dyDescent="0.3">
      <c r="B427" s="20">
        <v>10.9</v>
      </c>
      <c r="C427" s="21">
        <v>51.5</v>
      </c>
      <c r="D427" s="22">
        <v>0</v>
      </c>
      <c r="E427" s="135">
        <f t="shared" si="12"/>
        <v>16.5</v>
      </c>
      <c r="F427" s="22">
        <f t="shared" si="13"/>
        <v>0</v>
      </c>
      <c r="G427" s="23" t="s">
        <v>33</v>
      </c>
    </row>
    <row r="428" spans="2:7" x14ac:dyDescent="0.3">
      <c r="B428" s="20">
        <v>18.5</v>
      </c>
      <c r="C428" s="21">
        <v>13.1</v>
      </c>
      <c r="D428" s="22">
        <v>0</v>
      </c>
      <c r="E428" s="135">
        <f t="shared" si="12"/>
        <v>-21.9</v>
      </c>
      <c r="F428" s="22">
        <f t="shared" si="13"/>
        <v>0</v>
      </c>
      <c r="G428" s="23" t="s">
        <v>33</v>
      </c>
    </row>
    <row r="429" spans="2:7" x14ac:dyDescent="0.3">
      <c r="B429" s="20">
        <v>13.9</v>
      </c>
      <c r="C429" s="21">
        <v>26.1</v>
      </c>
      <c r="D429" s="22">
        <v>0</v>
      </c>
      <c r="E429" s="135">
        <f t="shared" si="12"/>
        <v>-8.8999999999999986</v>
      </c>
      <c r="F429" s="22">
        <f t="shared" si="13"/>
        <v>0</v>
      </c>
      <c r="G429" s="23" t="s">
        <v>33</v>
      </c>
    </row>
    <row r="430" spans="2:7" x14ac:dyDescent="0.3">
      <c r="B430" s="20">
        <v>11.9</v>
      </c>
      <c r="C430" s="21">
        <v>43.2</v>
      </c>
      <c r="D430" s="22">
        <v>0</v>
      </c>
      <c r="E430" s="135">
        <f t="shared" si="12"/>
        <v>8.2000000000000028</v>
      </c>
      <c r="F430" s="22">
        <f t="shared" si="13"/>
        <v>0</v>
      </c>
      <c r="G430" s="23" t="s">
        <v>33</v>
      </c>
    </row>
    <row r="431" spans="2:7" x14ac:dyDescent="0.3">
      <c r="B431" s="20">
        <v>10.9</v>
      </c>
      <c r="C431" s="21">
        <v>30.3</v>
      </c>
      <c r="D431" s="22">
        <v>0</v>
      </c>
      <c r="E431" s="135">
        <f t="shared" si="12"/>
        <v>-4.6999999999999993</v>
      </c>
      <c r="F431" s="22">
        <f t="shared" si="13"/>
        <v>0</v>
      </c>
      <c r="G431" s="23" t="s">
        <v>33</v>
      </c>
    </row>
    <row r="432" spans="2:7" x14ac:dyDescent="0.3">
      <c r="B432" s="20">
        <v>12.8</v>
      </c>
      <c r="C432" s="21">
        <v>40.5</v>
      </c>
      <c r="D432" s="22">
        <v>0</v>
      </c>
      <c r="E432" s="135">
        <f t="shared" si="12"/>
        <v>5.5</v>
      </c>
      <c r="F432" s="22">
        <f t="shared" si="13"/>
        <v>0</v>
      </c>
      <c r="G432" s="23" t="s">
        <v>33</v>
      </c>
    </row>
    <row r="433" spans="2:7" x14ac:dyDescent="0.3">
      <c r="B433" s="20">
        <v>12.9</v>
      </c>
      <c r="C433" s="21">
        <v>52.4</v>
      </c>
      <c r="D433" s="22">
        <v>0</v>
      </c>
      <c r="E433" s="135">
        <f t="shared" si="12"/>
        <v>17.399999999999999</v>
      </c>
      <c r="F433" s="22">
        <f t="shared" si="13"/>
        <v>0</v>
      </c>
      <c r="G433" s="23" t="s">
        <v>33</v>
      </c>
    </row>
    <row r="434" spans="2:7" x14ac:dyDescent="0.3">
      <c r="B434" s="20">
        <v>14.5</v>
      </c>
      <c r="C434" s="21">
        <v>43.5</v>
      </c>
      <c r="D434" s="22">
        <v>0</v>
      </c>
      <c r="E434" s="135">
        <f t="shared" si="12"/>
        <v>8.5</v>
      </c>
      <c r="F434" s="22">
        <f t="shared" si="13"/>
        <v>0</v>
      </c>
      <c r="G434" s="23" t="s">
        <v>33</v>
      </c>
    </row>
    <row r="435" spans="2:7" x14ac:dyDescent="0.3">
      <c r="B435" s="20">
        <v>8.9</v>
      </c>
      <c r="C435" s="21">
        <v>95.8</v>
      </c>
      <c r="D435" s="22">
        <v>0</v>
      </c>
      <c r="E435" s="135">
        <f t="shared" si="12"/>
        <v>60.8</v>
      </c>
      <c r="F435" s="22">
        <f t="shared" si="13"/>
        <v>0</v>
      </c>
      <c r="G435" s="23" t="s">
        <v>33</v>
      </c>
    </row>
    <row r="436" spans="2:7" x14ac:dyDescent="0.3">
      <c r="B436" s="20">
        <v>13.9</v>
      </c>
      <c r="C436" s="21">
        <v>38.5</v>
      </c>
      <c r="D436" s="22">
        <v>0</v>
      </c>
      <c r="E436" s="135">
        <f t="shared" si="12"/>
        <v>3.5</v>
      </c>
      <c r="F436" s="22">
        <f t="shared" si="13"/>
        <v>0</v>
      </c>
      <c r="G436" s="23" t="s">
        <v>33</v>
      </c>
    </row>
    <row r="437" spans="2:7" x14ac:dyDescent="0.3">
      <c r="B437" s="20">
        <v>13.9</v>
      </c>
      <c r="C437" s="21">
        <v>48.5</v>
      </c>
      <c r="D437" s="22">
        <v>0</v>
      </c>
      <c r="E437" s="135">
        <f t="shared" si="12"/>
        <v>13.5</v>
      </c>
      <c r="F437" s="22">
        <f t="shared" si="13"/>
        <v>0</v>
      </c>
      <c r="G437" s="23" t="s">
        <v>33</v>
      </c>
    </row>
    <row r="438" spans="2:7" x14ac:dyDescent="0.3">
      <c r="B438" s="20">
        <v>15.9</v>
      </c>
      <c r="C438" s="21">
        <v>19</v>
      </c>
      <c r="D438" s="22">
        <v>0</v>
      </c>
      <c r="E438" s="135">
        <f t="shared" si="12"/>
        <v>-16</v>
      </c>
      <c r="F438" s="22">
        <f t="shared" si="13"/>
        <v>0</v>
      </c>
      <c r="G438" s="23" t="s">
        <v>33</v>
      </c>
    </row>
    <row r="439" spans="2:7" x14ac:dyDescent="0.3">
      <c r="B439" s="20">
        <v>25.9</v>
      </c>
      <c r="C439" s="21">
        <v>22.2</v>
      </c>
      <c r="D439" s="22">
        <v>0</v>
      </c>
      <c r="E439" s="135">
        <f t="shared" si="12"/>
        <v>-12.8</v>
      </c>
      <c r="F439" s="22">
        <f t="shared" si="13"/>
        <v>0</v>
      </c>
      <c r="G439" s="23" t="s">
        <v>33</v>
      </c>
    </row>
    <row r="440" spans="2:7" x14ac:dyDescent="0.3">
      <c r="B440" s="20">
        <v>20.9</v>
      </c>
      <c r="C440" s="21">
        <v>32.4</v>
      </c>
      <c r="D440" s="22">
        <v>0</v>
      </c>
      <c r="E440" s="135">
        <f t="shared" si="12"/>
        <v>-2.6000000000000014</v>
      </c>
      <c r="F440" s="22">
        <f t="shared" si="13"/>
        <v>0</v>
      </c>
      <c r="G440" s="23" t="s">
        <v>33</v>
      </c>
    </row>
    <row r="441" spans="2:7" x14ac:dyDescent="0.3">
      <c r="B441" s="20">
        <v>32.9</v>
      </c>
      <c r="C441" s="21">
        <v>9.1</v>
      </c>
      <c r="D441" s="22">
        <v>0</v>
      </c>
      <c r="E441" s="135">
        <f t="shared" si="12"/>
        <v>-25.9</v>
      </c>
      <c r="F441" s="22">
        <f t="shared" si="13"/>
        <v>0</v>
      </c>
      <c r="G441" s="23" t="s">
        <v>33</v>
      </c>
    </row>
    <row r="442" spans="2:7" x14ac:dyDescent="0.3">
      <c r="B442" s="20">
        <v>30.9</v>
      </c>
      <c r="C442" s="21">
        <v>9.4</v>
      </c>
      <c r="D442" s="22">
        <v>0</v>
      </c>
      <c r="E442" s="135">
        <f t="shared" si="12"/>
        <v>-25.6</v>
      </c>
      <c r="F442" s="22">
        <f t="shared" si="13"/>
        <v>0</v>
      </c>
      <c r="G442" s="23" t="s">
        <v>33</v>
      </c>
    </row>
    <row r="443" spans="2:7" x14ac:dyDescent="0.3">
      <c r="B443" s="20">
        <v>30.9</v>
      </c>
      <c r="C443" s="21">
        <v>10</v>
      </c>
      <c r="D443" s="22">
        <v>0</v>
      </c>
      <c r="E443" s="135">
        <f t="shared" si="12"/>
        <v>-25</v>
      </c>
      <c r="F443" s="22">
        <f t="shared" si="13"/>
        <v>0</v>
      </c>
      <c r="G443" s="23" t="s">
        <v>33</v>
      </c>
    </row>
    <row r="444" spans="2:7" x14ac:dyDescent="0.3">
      <c r="B444" s="20">
        <v>14.9</v>
      </c>
      <c r="C444" s="21">
        <v>49.7</v>
      </c>
      <c r="D444" s="22">
        <v>0</v>
      </c>
      <c r="E444" s="135">
        <f t="shared" si="12"/>
        <v>14.700000000000003</v>
      </c>
      <c r="F444" s="22">
        <f t="shared" si="13"/>
        <v>0</v>
      </c>
      <c r="G444" s="23" t="s">
        <v>33</v>
      </c>
    </row>
    <row r="445" spans="2:7" x14ac:dyDescent="0.3">
      <c r="B445" s="20">
        <v>25.9</v>
      </c>
      <c r="C445" s="21">
        <v>25</v>
      </c>
      <c r="D445" s="22">
        <v>0</v>
      </c>
      <c r="E445" s="135">
        <f t="shared" si="12"/>
        <v>-10</v>
      </c>
      <c r="F445" s="22">
        <f t="shared" si="13"/>
        <v>0</v>
      </c>
      <c r="G445" s="23" t="s">
        <v>33</v>
      </c>
    </row>
    <row r="446" spans="2:7" x14ac:dyDescent="0.3">
      <c r="B446" s="20">
        <v>26.9</v>
      </c>
      <c r="C446" s="21">
        <v>26.8</v>
      </c>
      <c r="D446" s="22">
        <v>0</v>
      </c>
      <c r="E446" s="135">
        <f t="shared" si="12"/>
        <v>-8.1999999999999993</v>
      </c>
      <c r="F446" s="22">
        <f t="shared" si="13"/>
        <v>0</v>
      </c>
      <c r="G446" s="23" t="s">
        <v>33</v>
      </c>
    </row>
    <row r="447" spans="2:7" x14ac:dyDescent="0.3">
      <c r="B447" s="20">
        <v>25.4</v>
      </c>
      <c r="C447" s="21">
        <v>26.4</v>
      </c>
      <c r="D447" s="22">
        <v>0</v>
      </c>
      <c r="E447" s="135">
        <f t="shared" si="12"/>
        <v>-8.6000000000000014</v>
      </c>
      <c r="F447" s="22">
        <f t="shared" si="13"/>
        <v>0</v>
      </c>
      <c r="G447" s="23" t="s">
        <v>33</v>
      </c>
    </row>
    <row r="448" spans="2:7" x14ac:dyDescent="0.3">
      <c r="B448" s="20">
        <v>23.9</v>
      </c>
      <c r="C448" s="21">
        <v>32.200000000000003</v>
      </c>
      <c r="D448" s="22">
        <v>0</v>
      </c>
      <c r="E448" s="135">
        <f t="shared" si="12"/>
        <v>-2.7999999999999972</v>
      </c>
      <c r="F448" s="22">
        <f t="shared" si="13"/>
        <v>0</v>
      </c>
      <c r="G448" s="23" t="s">
        <v>33</v>
      </c>
    </row>
    <row r="449" spans="2:7" x14ac:dyDescent="0.3">
      <c r="B449" s="20">
        <v>25.9</v>
      </c>
      <c r="C449" s="21">
        <v>36.200000000000003</v>
      </c>
      <c r="D449" s="22">
        <v>0</v>
      </c>
      <c r="E449" s="135">
        <f t="shared" si="12"/>
        <v>1.2000000000000028</v>
      </c>
      <c r="F449" s="22">
        <f t="shared" si="13"/>
        <v>0</v>
      </c>
      <c r="G449" s="23" t="s">
        <v>33</v>
      </c>
    </row>
    <row r="450" spans="2:7" x14ac:dyDescent="0.3">
      <c r="B450" s="20">
        <v>25.9</v>
      </c>
      <c r="C450" s="21">
        <v>38</v>
      </c>
      <c r="D450" s="22">
        <v>0</v>
      </c>
      <c r="E450" s="135">
        <f t="shared" si="12"/>
        <v>3</v>
      </c>
      <c r="F450" s="22">
        <f t="shared" si="13"/>
        <v>0</v>
      </c>
      <c r="G450" s="23" t="s">
        <v>33</v>
      </c>
    </row>
    <row r="451" spans="2:7" x14ac:dyDescent="0.3">
      <c r="B451" s="20">
        <v>26.4</v>
      </c>
      <c r="C451" s="21">
        <v>22.5</v>
      </c>
      <c r="D451" s="22">
        <v>0</v>
      </c>
      <c r="E451" s="135">
        <f t="shared" ref="E451:E514" si="14">C451-35</f>
        <v>-12.5</v>
      </c>
      <c r="F451" s="22">
        <f t="shared" si="13"/>
        <v>0</v>
      </c>
      <c r="G451" s="23" t="s">
        <v>33</v>
      </c>
    </row>
    <row r="452" spans="2:7" x14ac:dyDescent="0.3">
      <c r="B452" s="20">
        <v>25.4</v>
      </c>
      <c r="C452" s="21">
        <v>26</v>
      </c>
      <c r="D452" s="22">
        <v>0</v>
      </c>
      <c r="E452" s="135">
        <f t="shared" si="14"/>
        <v>-9</v>
      </c>
      <c r="F452" s="22">
        <f t="shared" ref="F452:F515" si="15">D452-0</f>
        <v>0</v>
      </c>
      <c r="G452" s="23" t="s">
        <v>33</v>
      </c>
    </row>
    <row r="453" spans="2:7" x14ac:dyDescent="0.3">
      <c r="B453" s="20">
        <v>25.9</v>
      </c>
      <c r="C453" s="21">
        <v>33</v>
      </c>
      <c r="D453" s="22">
        <v>0</v>
      </c>
      <c r="E453" s="135">
        <f t="shared" si="14"/>
        <v>-2</v>
      </c>
      <c r="F453" s="22">
        <f t="shared" si="15"/>
        <v>0</v>
      </c>
      <c r="G453" s="23" t="s">
        <v>33</v>
      </c>
    </row>
    <row r="454" spans="2:7" x14ac:dyDescent="0.3">
      <c r="B454" s="20">
        <v>28.4</v>
      </c>
      <c r="C454" s="21">
        <v>19.399999999999999</v>
      </c>
      <c r="D454" s="22">
        <v>0</v>
      </c>
      <c r="E454" s="135">
        <f t="shared" si="14"/>
        <v>-15.600000000000001</v>
      </c>
      <c r="F454" s="22">
        <f t="shared" si="15"/>
        <v>0</v>
      </c>
      <c r="G454" s="23" t="s">
        <v>33</v>
      </c>
    </row>
    <row r="455" spans="2:7" x14ac:dyDescent="0.3">
      <c r="B455" s="20">
        <v>26.9</v>
      </c>
      <c r="C455" s="21">
        <v>27.2</v>
      </c>
      <c r="D455" s="22">
        <v>0</v>
      </c>
      <c r="E455" s="135">
        <f t="shared" si="14"/>
        <v>-7.8000000000000007</v>
      </c>
      <c r="F455" s="22">
        <f t="shared" si="15"/>
        <v>0</v>
      </c>
      <c r="G455" s="23" t="s">
        <v>33</v>
      </c>
    </row>
    <row r="456" spans="2:7" x14ac:dyDescent="0.3">
      <c r="B456" s="20">
        <v>20.8</v>
      </c>
      <c r="C456" s="21">
        <v>49.4</v>
      </c>
      <c r="D456" s="22">
        <v>0</v>
      </c>
      <c r="E456" s="135">
        <f t="shared" si="14"/>
        <v>14.399999999999999</v>
      </c>
      <c r="F456" s="22">
        <f t="shared" si="15"/>
        <v>0</v>
      </c>
      <c r="G456" s="23" t="s">
        <v>33</v>
      </c>
    </row>
    <row r="457" spans="2:7" x14ac:dyDescent="0.3">
      <c r="B457" s="20">
        <v>17.899999999999999</v>
      </c>
      <c r="C457" s="21">
        <v>63.5</v>
      </c>
      <c r="D457" s="22">
        <v>0</v>
      </c>
      <c r="E457" s="135">
        <f t="shared" si="14"/>
        <v>28.5</v>
      </c>
      <c r="F457" s="22">
        <f t="shared" si="15"/>
        <v>0</v>
      </c>
      <c r="G457" s="23" t="s">
        <v>33</v>
      </c>
    </row>
    <row r="458" spans="2:7" x14ac:dyDescent="0.3">
      <c r="B458" s="20">
        <v>21.9</v>
      </c>
      <c r="C458" s="21">
        <v>21.5</v>
      </c>
      <c r="D458" s="22">
        <v>0</v>
      </c>
      <c r="E458" s="135">
        <f t="shared" si="14"/>
        <v>-13.5</v>
      </c>
      <c r="F458" s="22">
        <f t="shared" si="15"/>
        <v>0</v>
      </c>
      <c r="G458" s="23" t="s">
        <v>33</v>
      </c>
    </row>
    <row r="459" spans="2:7" x14ac:dyDescent="0.3">
      <c r="B459" s="20">
        <v>23.4</v>
      </c>
      <c r="C459" s="21">
        <v>16.899999999999999</v>
      </c>
      <c r="D459" s="22">
        <v>0</v>
      </c>
      <c r="E459" s="135">
        <f t="shared" si="14"/>
        <v>-18.100000000000001</v>
      </c>
      <c r="F459" s="22">
        <f t="shared" si="15"/>
        <v>0</v>
      </c>
      <c r="G459" s="23" t="s">
        <v>33</v>
      </c>
    </row>
    <row r="460" spans="2:7" x14ac:dyDescent="0.3">
      <c r="B460" s="20">
        <v>27.9</v>
      </c>
      <c r="C460" s="21">
        <v>38.6</v>
      </c>
      <c r="D460" s="22">
        <v>0</v>
      </c>
      <c r="E460" s="135">
        <f t="shared" si="14"/>
        <v>3.6000000000000014</v>
      </c>
      <c r="F460" s="22">
        <f t="shared" si="15"/>
        <v>0</v>
      </c>
      <c r="G460" s="23" t="s">
        <v>33</v>
      </c>
    </row>
    <row r="461" spans="2:7" x14ac:dyDescent="0.3">
      <c r="B461" s="20">
        <v>30.5</v>
      </c>
      <c r="C461" s="21">
        <v>35.700000000000003</v>
      </c>
      <c r="D461" s="22">
        <v>0</v>
      </c>
      <c r="E461" s="135">
        <f t="shared" si="14"/>
        <v>0.70000000000000284</v>
      </c>
      <c r="F461" s="22">
        <f t="shared" si="15"/>
        <v>0</v>
      </c>
      <c r="G461" s="23" t="s">
        <v>33</v>
      </c>
    </row>
    <row r="462" spans="2:7" x14ac:dyDescent="0.3">
      <c r="B462" s="20">
        <v>38.5</v>
      </c>
      <c r="C462" s="21">
        <v>16.3</v>
      </c>
      <c r="D462" s="22">
        <v>0</v>
      </c>
      <c r="E462" s="135">
        <f t="shared" si="14"/>
        <v>-18.7</v>
      </c>
      <c r="F462" s="22">
        <f t="shared" si="15"/>
        <v>0</v>
      </c>
      <c r="G462" s="23" t="s">
        <v>33</v>
      </c>
    </row>
    <row r="463" spans="2:7" x14ac:dyDescent="0.3">
      <c r="B463" s="20">
        <v>50.9</v>
      </c>
      <c r="C463" s="21">
        <v>22.5</v>
      </c>
      <c r="D463" s="22">
        <v>0</v>
      </c>
      <c r="E463" s="135">
        <f t="shared" si="14"/>
        <v>-12.5</v>
      </c>
      <c r="F463" s="22">
        <f t="shared" si="15"/>
        <v>0</v>
      </c>
      <c r="G463" s="23" t="s">
        <v>33</v>
      </c>
    </row>
    <row r="464" spans="2:7" x14ac:dyDescent="0.3">
      <c r="B464" s="20">
        <v>49.9</v>
      </c>
      <c r="C464" s="21">
        <v>31.2</v>
      </c>
      <c r="D464" s="22">
        <v>0</v>
      </c>
      <c r="E464" s="135">
        <f t="shared" si="14"/>
        <v>-3.8000000000000007</v>
      </c>
      <c r="F464" s="22">
        <f t="shared" si="15"/>
        <v>0</v>
      </c>
      <c r="G464" s="23" t="s">
        <v>33</v>
      </c>
    </row>
    <row r="465" spans="2:7" x14ac:dyDescent="0.3">
      <c r="B465" s="20">
        <v>51.9</v>
      </c>
      <c r="C465" s="21">
        <v>34.6</v>
      </c>
      <c r="D465" s="22">
        <v>0</v>
      </c>
      <c r="E465" s="135">
        <f t="shared" si="14"/>
        <v>-0.39999999999999858</v>
      </c>
      <c r="F465" s="22">
        <f t="shared" si="15"/>
        <v>0</v>
      </c>
      <c r="G465" s="23" t="s">
        <v>33</v>
      </c>
    </row>
    <row r="466" spans="2:7" x14ac:dyDescent="0.3">
      <c r="B466" s="20">
        <v>22.9</v>
      </c>
      <c r="C466" s="21">
        <v>45.5</v>
      </c>
      <c r="D466" s="22">
        <v>0</v>
      </c>
      <c r="E466" s="135">
        <f t="shared" si="14"/>
        <v>10.5</v>
      </c>
      <c r="F466" s="22">
        <f t="shared" si="15"/>
        <v>0</v>
      </c>
      <c r="G466" s="23" t="s">
        <v>33</v>
      </c>
    </row>
    <row r="467" spans="2:7" x14ac:dyDescent="0.3">
      <c r="B467" s="20">
        <v>26.9</v>
      </c>
      <c r="C467" s="21">
        <v>47.1</v>
      </c>
      <c r="D467" s="22">
        <v>0</v>
      </c>
      <c r="E467" s="135">
        <f t="shared" si="14"/>
        <v>12.100000000000001</v>
      </c>
      <c r="F467" s="22">
        <f t="shared" si="15"/>
        <v>0</v>
      </c>
      <c r="G467" s="23" t="s">
        <v>33</v>
      </c>
    </row>
    <row r="468" spans="2:7" x14ac:dyDescent="0.3">
      <c r="B468" s="20">
        <v>41.9</v>
      </c>
      <c r="C468" s="21">
        <v>22.3</v>
      </c>
      <c r="D468" s="22">
        <v>0</v>
      </c>
      <c r="E468" s="135">
        <f t="shared" si="14"/>
        <v>-12.7</v>
      </c>
      <c r="F468" s="22">
        <f t="shared" si="15"/>
        <v>0</v>
      </c>
      <c r="G468" s="23" t="s">
        <v>33</v>
      </c>
    </row>
    <row r="469" spans="2:7" x14ac:dyDescent="0.3">
      <c r="B469" s="20">
        <v>41.5</v>
      </c>
      <c r="C469" s="21">
        <v>25</v>
      </c>
      <c r="D469" s="22">
        <v>0</v>
      </c>
      <c r="E469" s="135">
        <f t="shared" si="14"/>
        <v>-10</v>
      </c>
      <c r="F469" s="22">
        <f t="shared" si="15"/>
        <v>0</v>
      </c>
      <c r="G469" s="23" t="s">
        <v>33</v>
      </c>
    </row>
    <row r="470" spans="2:7" x14ac:dyDescent="0.3">
      <c r="B470" s="20">
        <v>41.5</v>
      </c>
      <c r="C470" s="21">
        <v>26.2</v>
      </c>
      <c r="D470" s="22">
        <v>0</v>
      </c>
      <c r="E470" s="135">
        <f t="shared" si="14"/>
        <v>-8.8000000000000007</v>
      </c>
      <c r="F470" s="22">
        <f t="shared" si="15"/>
        <v>0</v>
      </c>
      <c r="G470" s="23" t="s">
        <v>33</v>
      </c>
    </row>
    <row r="471" spans="2:7" x14ac:dyDescent="0.3">
      <c r="B471" s="20">
        <v>41.5</v>
      </c>
      <c r="C471" s="21">
        <v>30</v>
      </c>
      <c r="D471" s="22">
        <v>0</v>
      </c>
      <c r="E471" s="135">
        <f t="shared" si="14"/>
        <v>-5</v>
      </c>
      <c r="F471" s="22">
        <f t="shared" si="15"/>
        <v>0</v>
      </c>
      <c r="G471" s="23" t="s">
        <v>33</v>
      </c>
    </row>
    <row r="472" spans="2:7" x14ac:dyDescent="0.3">
      <c r="B472" s="20">
        <v>35.9</v>
      </c>
      <c r="C472" s="21">
        <v>20.3</v>
      </c>
      <c r="D472" s="22">
        <v>0</v>
      </c>
      <c r="E472" s="135">
        <f t="shared" si="14"/>
        <v>-14.7</v>
      </c>
      <c r="F472" s="22">
        <f t="shared" si="15"/>
        <v>0</v>
      </c>
      <c r="G472" s="23" t="s">
        <v>33</v>
      </c>
    </row>
    <row r="473" spans="2:7" x14ac:dyDescent="0.3">
      <c r="B473" s="20">
        <v>37.9</v>
      </c>
      <c r="C473" s="21">
        <v>20.9</v>
      </c>
      <c r="D473" s="22">
        <v>0</v>
      </c>
      <c r="E473" s="135">
        <f t="shared" si="14"/>
        <v>-14.100000000000001</v>
      </c>
      <c r="F473" s="22">
        <f t="shared" si="15"/>
        <v>0</v>
      </c>
      <c r="G473" s="23" t="s">
        <v>33</v>
      </c>
    </row>
    <row r="474" spans="2:7" x14ac:dyDescent="0.3">
      <c r="B474" s="20">
        <v>35.9</v>
      </c>
      <c r="C474" s="21">
        <v>22.3</v>
      </c>
      <c r="D474" s="22">
        <v>0</v>
      </c>
      <c r="E474" s="135">
        <f t="shared" si="14"/>
        <v>-12.7</v>
      </c>
      <c r="F474" s="22">
        <f t="shared" si="15"/>
        <v>0</v>
      </c>
      <c r="G474" s="23" t="s">
        <v>33</v>
      </c>
    </row>
    <row r="475" spans="2:7" x14ac:dyDescent="0.3">
      <c r="B475" s="20">
        <v>37.9</v>
      </c>
      <c r="C475" s="21">
        <v>22.5</v>
      </c>
      <c r="D475" s="22">
        <v>0</v>
      </c>
      <c r="E475" s="135">
        <f t="shared" si="14"/>
        <v>-12.5</v>
      </c>
      <c r="F475" s="22">
        <f t="shared" si="15"/>
        <v>0</v>
      </c>
      <c r="G475" s="23" t="s">
        <v>33</v>
      </c>
    </row>
    <row r="476" spans="2:7" x14ac:dyDescent="0.3">
      <c r="B476" s="20">
        <v>38.5</v>
      </c>
      <c r="C476" s="21">
        <v>24.7</v>
      </c>
      <c r="D476" s="22">
        <v>0</v>
      </c>
      <c r="E476" s="135">
        <f t="shared" si="14"/>
        <v>-10.3</v>
      </c>
      <c r="F476" s="22">
        <f t="shared" si="15"/>
        <v>0</v>
      </c>
      <c r="G476" s="23" t="s">
        <v>33</v>
      </c>
    </row>
    <row r="477" spans="2:7" x14ac:dyDescent="0.3">
      <c r="B477" s="20">
        <v>36.9</v>
      </c>
      <c r="C477" s="21">
        <v>28.3</v>
      </c>
      <c r="D477" s="22">
        <v>0</v>
      </c>
      <c r="E477" s="135">
        <f t="shared" si="14"/>
        <v>-6.6999999999999993</v>
      </c>
      <c r="F477" s="22">
        <f t="shared" si="15"/>
        <v>0</v>
      </c>
      <c r="G477" s="23" t="s">
        <v>33</v>
      </c>
    </row>
    <row r="478" spans="2:7" x14ac:dyDescent="0.3">
      <c r="B478" s="20">
        <v>36.9</v>
      </c>
      <c r="C478" s="21">
        <v>31.4</v>
      </c>
      <c r="D478" s="22">
        <v>0</v>
      </c>
      <c r="E478" s="135">
        <f t="shared" si="14"/>
        <v>-3.6000000000000014</v>
      </c>
      <c r="F478" s="22">
        <f t="shared" si="15"/>
        <v>0</v>
      </c>
      <c r="G478" s="23" t="s">
        <v>33</v>
      </c>
    </row>
    <row r="479" spans="2:7" x14ac:dyDescent="0.3">
      <c r="B479" s="20">
        <v>37.9</v>
      </c>
      <c r="C479" s="21">
        <v>33.5</v>
      </c>
      <c r="D479" s="22">
        <v>0</v>
      </c>
      <c r="E479" s="135">
        <f t="shared" si="14"/>
        <v>-1.5</v>
      </c>
      <c r="F479" s="22">
        <f t="shared" si="15"/>
        <v>0</v>
      </c>
      <c r="G479" s="23" t="s">
        <v>33</v>
      </c>
    </row>
    <row r="480" spans="2:7" x14ac:dyDescent="0.3">
      <c r="B480" s="20">
        <v>25.9</v>
      </c>
      <c r="C480" s="21">
        <v>44.4</v>
      </c>
      <c r="D480" s="22">
        <v>0</v>
      </c>
      <c r="E480" s="135">
        <f t="shared" si="14"/>
        <v>9.3999999999999986</v>
      </c>
      <c r="F480" s="22">
        <f t="shared" si="15"/>
        <v>0</v>
      </c>
      <c r="G480" s="23" t="s">
        <v>33</v>
      </c>
    </row>
    <row r="481" spans="2:7" x14ac:dyDescent="0.3">
      <c r="B481" s="20">
        <v>41.9</v>
      </c>
      <c r="C481" s="21">
        <v>10.3</v>
      </c>
      <c r="D481" s="22">
        <v>0</v>
      </c>
      <c r="E481" s="135">
        <f t="shared" si="14"/>
        <v>-24.7</v>
      </c>
      <c r="F481" s="22">
        <f t="shared" si="15"/>
        <v>0</v>
      </c>
      <c r="G481" s="23" t="s">
        <v>33</v>
      </c>
    </row>
    <row r="482" spans="2:7" x14ac:dyDescent="0.3">
      <c r="B482" s="20">
        <v>46.9</v>
      </c>
      <c r="C482" s="21">
        <v>10.5</v>
      </c>
      <c r="D482" s="22">
        <v>0</v>
      </c>
      <c r="E482" s="135">
        <f t="shared" si="14"/>
        <v>-24.5</v>
      </c>
      <c r="F482" s="22">
        <f t="shared" si="15"/>
        <v>0</v>
      </c>
      <c r="G482" s="23" t="s">
        <v>33</v>
      </c>
    </row>
    <row r="483" spans="2:7" x14ac:dyDescent="0.3">
      <c r="B483" s="20">
        <v>46.9</v>
      </c>
      <c r="C483" s="21">
        <v>11</v>
      </c>
      <c r="D483" s="22">
        <v>0</v>
      </c>
      <c r="E483" s="135">
        <f t="shared" si="14"/>
        <v>-24</v>
      </c>
      <c r="F483" s="22">
        <f t="shared" si="15"/>
        <v>0</v>
      </c>
      <c r="G483" s="23" t="s">
        <v>33</v>
      </c>
    </row>
    <row r="484" spans="2:7" x14ac:dyDescent="0.3">
      <c r="B484" s="20">
        <v>46.9</v>
      </c>
      <c r="C484" s="21">
        <v>11.1</v>
      </c>
      <c r="D484" s="22">
        <v>0</v>
      </c>
      <c r="E484" s="135">
        <f t="shared" si="14"/>
        <v>-23.9</v>
      </c>
      <c r="F484" s="22">
        <f t="shared" si="15"/>
        <v>0</v>
      </c>
      <c r="G484" s="23" t="s">
        <v>33</v>
      </c>
    </row>
    <row r="485" spans="2:7" x14ac:dyDescent="0.3">
      <c r="B485" s="20">
        <v>46.9</v>
      </c>
      <c r="C485" s="21">
        <v>13.6</v>
      </c>
      <c r="D485" s="22">
        <v>0</v>
      </c>
      <c r="E485" s="135">
        <f t="shared" si="14"/>
        <v>-21.4</v>
      </c>
      <c r="F485" s="22">
        <f t="shared" si="15"/>
        <v>0</v>
      </c>
      <c r="G485" s="23" t="s">
        <v>33</v>
      </c>
    </row>
    <row r="486" spans="2:7" x14ac:dyDescent="0.3">
      <c r="B486" s="20">
        <v>69.8</v>
      </c>
      <c r="C486" s="21">
        <v>26.3</v>
      </c>
      <c r="D486" s="22">
        <v>0</v>
      </c>
      <c r="E486" s="135">
        <f t="shared" si="14"/>
        <v>-8.6999999999999993</v>
      </c>
      <c r="F486" s="22">
        <f t="shared" si="15"/>
        <v>0</v>
      </c>
      <c r="G486" s="23" t="s">
        <v>33</v>
      </c>
    </row>
    <row r="487" spans="2:7" x14ac:dyDescent="0.3">
      <c r="B487" s="20">
        <v>67.900000000000006</v>
      </c>
      <c r="C487" s="21">
        <v>18</v>
      </c>
      <c r="D487" s="22">
        <v>0</v>
      </c>
      <c r="E487" s="135">
        <f t="shared" si="14"/>
        <v>-17</v>
      </c>
      <c r="F487" s="22">
        <f t="shared" si="15"/>
        <v>0</v>
      </c>
      <c r="G487" s="23" t="s">
        <v>33</v>
      </c>
    </row>
    <row r="488" spans="2:7" x14ac:dyDescent="0.3">
      <c r="B488" s="20">
        <v>53.9</v>
      </c>
      <c r="C488" s="21">
        <v>12.3</v>
      </c>
      <c r="D488" s="22">
        <v>0</v>
      </c>
      <c r="E488" s="135">
        <f t="shared" si="14"/>
        <v>-22.7</v>
      </c>
      <c r="F488" s="22">
        <f t="shared" si="15"/>
        <v>0</v>
      </c>
      <c r="G488" s="23" t="s">
        <v>33</v>
      </c>
    </row>
    <row r="489" spans="2:7" x14ac:dyDescent="0.3">
      <c r="B489" s="20">
        <v>34.9</v>
      </c>
      <c r="C489" s="21">
        <v>26.7</v>
      </c>
      <c r="D489" s="22">
        <v>0</v>
      </c>
      <c r="E489" s="135">
        <f t="shared" si="14"/>
        <v>-8.3000000000000007</v>
      </c>
      <c r="F489" s="22">
        <f t="shared" si="15"/>
        <v>0</v>
      </c>
      <c r="G489" s="23" t="s">
        <v>33</v>
      </c>
    </row>
    <row r="490" spans="2:7" x14ac:dyDescent="0.3">
      <c r="B490" s="20">
        <v>36.9</v>
      </c>
      <c r="C490" s="21">
        <v>29.1</v>
      </c>
      <c r="D490" s="22">
        <v>0</v>
      </c>
      <c r="E490" s="135">
        <f t="shared" si="14"/>
        <v>-5.8999999999999986</v>
      </c>
      <c r="F490" s="22">
        <f t="shared" si="15"/>
        <v>0</v>
      </c>
      <c r="G490" s="23" t="s">
        <v>33</v>
      </c>
    </row>
    <row r="491" spans="2:7" x14ac:dyDescent="0.3">
      <c r="B491" s="20">
        <v>37.9</v>
      </c>
      <c r="C491" s="21">
        <v>31.7</v>
      </c>
      <c r="D491" s="22">
        <v>0</v>
      </c>
      <c r="E491" s="135">
        <f t="shared" si="14"/>
        <v>-3.3000000000000007</v>
      </c>
      <c r="F491" s="22">
        <f t="shared" si="15"/>
        <v>0</v>
      </c>
      <c r="G491" s="23" t="s">
        <v>33</v>
      </c>
    </row>
    <row r="492" spans="2:7" x14ac:dyDescent="0.3">
      <c r="B492" s="20">
        <v>35.9</v>
      </c>
      <c r="C492" s="21">
        <v>38.9</v>
      </c>
      <c r="D492" s="22">
        <v>0</v>
      </c>
      <c r="E492" s="135">
        <f t="shared" si="14"/>
        <v>3.8999999999999986</v>
      </c>
      <c r="F492" s="22">
        <f t="shared" si="15"/>
        <v>0</v>
      </c>
      <c r="G492" s="23" t="s">
        <v>33</v>
      </c>
    </row>
    <row r="493" spans="2:7" x14ac:dyDescent="0.3">
      <c r="B493" s="20">
        <v>38.9</v>
      </c>
      <c r="C493" s="21">
        <v>9.6999999999999993</v>
      </c>
      <c r="D493" s="22">
        <v>0</v>
      </c>
      <c r="E493" s="135">
        <f t="shared" si="14"/>
        <v>-25.3</v>
      </c>
      <c r="F493" s="22">
        <f t="shared" si="15"/>
        <v>0</v>
      </c>
      <c r="G493" s="23" t="s">
        <v>33</v>
      </c>
    </row>
    <row r="494" spans="2:7" x14ac:dyDescent="0.3">
      <c r="B494" s="20">
        <v>38.9</v>
      </c>
      <c r="C494" s="21">
        <v>10.5</v>
      </c>
      <c r="D494" s="22">
        <v>0</v>
      </c>
      <c r="E494" s="135">
        <f t="shared" si="14"/>
        <v>-24.5</v>
      </c>
      <c r="F494" s="22">
        <f t="shared" si="15"/>
        <v>0</v>
      </c>
      <c r="G494" s="23" t="s">
        <v>33</v>
      </c>
    </row>
    <row r="495" spans="2:7" x14ac:dyDescent="0.3">
      <c r="B495" s="20">
        <v>38.9</v>
      </c>
      <c r="C495" s="21">
        <v>10.9</v>
      </c>
      <c r="D495" s="22">
        <v>0</v>
      </c>
      <c r="E495" s="135">
        <f t="shared" si="14"/>
        <v>-24.1</v>
      </c>
      <c r="F495" s="22">
        <f t="shared" si="15"/>
        <v>0</v>
      </c>
      <c r="G495" s="23" t="s">
        <v>33</v>
      </c>
    </row>
    <row r="496" spans="2:7" x14ac:dyDescent="0.3">
      <c r="B496" s="20">
        <v>36.9</v>
      </c>
      <c r="C496" s="21">
        <v>22.3</v>
      </c>
      <c r="D496" s="22">
        <v>0</v>
      </c>
      <c r="E496" s="135">
        <f t="shared" si="14"/>
        <v>-12.7</v>
      </c>
      <c r="F496" s="22">
        <f t="shared" si="15"/>
        <v>0</v>
      </c>
      <c r="G496" s="23" t="s">
        <v>33</v>
      </c>
    </row>
    <row r="497" spans="2:7" x14ac:dyDescent="0.3">
      <c r="B497" s="20">
        <v>26.8</v>
      </c>
      <c r="C497" s="21">
        <v>16.3</v>
      </c>
      <c r="D497" s="22">
        <v>0</v>
      </c>
      <c r="E497" s="135">
        <f t="shared" si="14"/>
        <v>-18.7</v>
      </c>
      <c r="F497" s="22">
        <f t="shared" si="15"/>
        <v>0</v>
      </c>
      <c r="G497" s="23" t="s">
        <v>33</v>
      </c>
    </row>
    <row r="498" spans="2:7" x14ac:dyDescent="0.3">
      <c r="B498" s="20">
        <v>34.9</v>
      </c>
      <c r="C498" s="21">
        <v>23.3</v>
      </c>
      <c r="D498" s="22">
        <v>0</v>
      </c>
      <c r="E498" s="135">
        <f t="shared" si="14"/>
        <v>-11.7</v>
      </c>
      <c r="F498" s="22">
        <f t="shared" si="15"/>
        <v>0</v>
      </c>
      <c r="G498" s="23" t="s">
        <v>33</v>
      </c>
    </row>
    <row r="499" spans="2:7" x14ac:dyDescent="0.3">
      <c r="B499" s="20">
        <v>44.9</v>
      </c>
      <c r="C499" s="21">
        <v>3.8</v>
      </c>
      <c r="D499" s="22">
        <v>0</v>
      </c>
      <c r="E499" s="135">
        <f t="shared" si="14"/>
        <v>-31.2</v>
      </c>
      <c r="F499" s="22">
        <f t="shared" si="15"/>
        <v>0</v>
      </c>
      <c r="G499" s="23" t="s">
        <v>33</v>
      </c>
    </row>
    <row r="500" spans="2:7" x14ac:dyDescent="0.3">
      <c r="B500" s="20">
        <v>36.9</v>
      </c>
      <c r="C500" s="21">
        <v>37.1</v>
      </c>
      <c r="D500" s="22">
        <v>0</v>
      </c>
      <c r="E500" s="135">
        <f t="shared" si="14"/>
        <v>2.1000000000000014</v>
      </c>
      <c r="F500" s="22">
        <f t="shared" si="15"/>
        <v>0</v>
      </c>
      <c r="G500" s="23" t="s">
        <v>33</v>
      </c>
    </row>
    <row r="501" spans="2:7" x14ac:dyDescent="0.3">
      <c r="B501" s="20">
        <v>41.9</v>
      </c>
      <c r="C501" s="21">
        <v>35.799999999999997</v>
      </c>
      <c r="D501" s="22">
        <v>0</v>
      </c>
      <c r="E501" s="135">
        <f t="shared" si="14"/>
        <v>0.79999999999999716</v>
      </c>
      <c r="F501" s="22">
        <f t="shared" si="15"/>
        <v>0</v>
      </c>
      <c r="G501" s="23" t="s">
        <v>33</v>
      </c>
    </row>
    <row r="502" spans="2:7" x14ac:dyDescent="0.3">
      <c r="B502" s="20">
        <v>55.9</v>
      </c>
      <c r="C502" s="21">
        <v>29.1</v>
      </c>
      <c r="D502" s="22">
        <v>0</v>
      </c>
      <c r="E502" s="135">
        <f t="shared" si="14"/>
        <v>-5.8999999999999986</v>
      </c>
      <c r="F502" s="22">
        <f t="shared" si="15"/>
        <v>0</v>
      </c>
      <c r="G502" s="23" t="s">
        <v>33</v>
      </c>
    </row>
    <row r="503" spans="2:7" x14ac:dyDescent="0.3">
      <c r="B503" s="20">
        <v>63.9</v>
      </c>
      <c r="C503" s="21">
        <v>33.5</v>
      </c>
      <c r="D503" s="22">
        <v>0</v>
      </c>
      <c r="E503" s="135">
        <f t="shared" si="14"/>
        <v>-1.5</v>
      </c>
      <c r="F503" s="22">
        <f t="shared" si="15"/>
        <v>0</v>
      </c>
      <c r="G503" s="23" t="s">
        <v>33</v>
      </c>
    </row>
    <row r="504" spans="2:7" x14ac:dyDescent="0.3">
      <c r="B504" s="20">
        <v>64.900000000000006</v>
      </c>
      <c r="C504" s="21">
        <v>36.1</v>
      </c>
      <c r="D504" s="22">
        <v>0</v>
      </c>
      <c r="E504" s="135">
        <f t="shared" si="14"/>
        <v>1.1000000000000014</v>
      </c>
      <c r="F504" s="22">
        <f t="shared" si="15"/>
        <v>0</v>
      </c>
      <c r="G504" s="23" t="s">
        <v>33</v>
      </c>
    </row>
    <row r="505" spans="2:7" x14ac:dyDescent="0.3">
      <c r="B505" s="20">
        <v>49.9</v>
      </c>
      <c r="C505" s="21">
        <v>37.6</v>
      </c>
      <c r="D505" s="22">
        <v>0</v>
      </c>
      <c r="E505" s="135">
        <f t="shared" si="14"/>
        <v>2.6000000000000014</v>
      </c>
      <c r="F505" s="22">
        <f t="shared" si="15"/>
        <v>0</v>
      </c>
      <c r="G505" s="23" t="s">
        <v>33</v>
      </c>
    </row>
    <row r="506" spans="2:7" x14ac:dyDescent="0.3">
      <c r="B506" s="20">
        <v>49.9</v>
      </c>
      <c r="C506" s="21">
        <v>16</v>
      </c>
      <c r="D506" s="22">
        <v>0</v>
      </c>
      <c r="E506" s="135">
        <f t="shared" si="14"/>
        <v>-19</v>
      </c>
      <c r="F506" s="22">
        <f t="shared" si="15"/>
        <v>0</v>
      </c>
      <c r="G506" s="23" t="s">
        <v>33</v>
      </c>
    </row>
    <row r="507" spans="2:7" x14ac:dyDescent="0.3">
      <c r="B507" s="20">
        <v>65.900000000000006</v>
      </c>
      <c r="C507" s="21">
        <v>10.199999999999999</v>
      </c>
      <c r="D507" s="22">
        <v>0</v>
      </c>
      <c r="E507" s="135">
        <f t="shared" si="14"/>
        <v>-24.8</v>
      </c>
      <c r="F507" s="22">
        <f t="shared" si="15"/>
        <v>0</v>
      </c>
      <c r="G507" s="23" t="s">
        <v>33</v>
      </c>
    </row>
    <row r="508" spans="2:7" x14ac:dyDescent="0.3">
      <c r="B508" s="20">
        <v>55.9</v>
      </c>
      <c r="C508" s="21">
        <v>34.5</v>
      </c>
      <c r="D508" s="22">
        <v>0</v>
      </c>
      <c r="E508" s="135">
        <f t="shared" si="14"/>
        <v>-0.5</v>
      </c>
      <c r="F508" s="22">
        <f t="shared" si="15"/>
        <v>0</v>
      </c>
      <c r="G508" s="23" t="s">
        <v>33</v>
      </c>
    </row>
    <row r="509" spans="2:7" x14ac:dyDescent="0.3">
      <c r="B509" s="20">
        <v>61.9</v>
      </c>
      <c r="C509" s="21">
        <v>35.299999999999997</v>
      </c>
      <c r="D509" s="22">
        <v>0</v>
      </c>
      <c r="E509" s="135">
        <f t="shared" si="14"/>
        <v>0.29999999999999716</v>
      </c>
      <c r="F509" s="22">
        <f t="shared" si="15"/>
        <v>0</v>
      </c>
      <c r="G509" s="23" t="s">
        <v>33</v>
      </c>
    </row>
    <row r="510" spans="2:7" x14ac:dyDescent="0.3">
      <c r="B510" s="20">
        <v>39</v>
      </c>
      <c r="C510" s="21">
        <v>18.100000000000001</v>
      </c>
      <c r="D510" s="22">
        <v>0</v>
      </c>
      <c r="E510" s="135">
        <f t="shared" si="14"/>
        <v>-16.899999999999999</v>
      </c>
      <c r="F510" s="22">
        <f t="shared" si="15"/>
        <v>0</v>
      </c>
      <c r="G510" s="23" t="s">
        <v>33</v>
      </c>
    </row>
    <row r="511" spans="2:7" x14ac:dyDescent="0.3">
      <c r="B511" s="20">
        <v>14.9</v>
      </c>
      <c r="C511" s="21">
        <v>28.9</v>
      </c>
      <c r="D511" s="22">
        <v>1</v>
      </c>
      <c r="E511" s="135">
        <f t="shared" si="14"/>
        <v>-6.1000000000000014</v>
      </c>
      <c r="F511" s="22">
        <f t="shared" si="15"/>
        <v>1</v>
      </c>
      <c r="G511" s="23" t="s">
        <v>50</v>
      </c>
    </row>
    <row r="512" spans="2:7" x14ac:dyDescent="0.3">
      <c r="B512" s="20">
        <v>12.9</v>
      </c>
      <c r="C512" s="21">
        <v>49.3</v>
      </c>
      <c r="D512" s="22">
        <v>1</v>
      </c>
      <c r="E512" s="135">
        <f t="shared" si="14"/>
        <v>14.299999999999997</v>
      </c>
      <c r="F512" s="22">
        <f t="shared" si="15"/>
        <v>1</v>
      </c>
      <c r="G512" s="23" t="s">
        <v>50</v>
      </c>
    </row>
    <row r="513" spans="2:7" x14ac:dyDescent="0.3">
      <c r="B513" s="20">
        <v>12.9</v>
      </c>
      <c r="C513" s="21">
        <v>47.6</v>
      </c>
      <c r="D513" s="22">
        <v>1</v>
      </c>
      <c r="E513" s="135">
        <f t="shared" si="14"/>
        <v>12.600000000000001</v>
      </c>
      <c r="F513" s="22">
        <f t="shared" si="15"/>
        <v>1</v>
      </c>
      <c r="G513" s="23" t="s">
        <v>50</v>
      </c>
    </row>
    <row r="514" spans="2:7" x14ac:dyDescent="0.3">
      <c r="B514" s="20">
        <v>17.8</v>
      </c>
      <c r="C514" s="21">
        <v>32</v>
      </c>
      <c r="D514" s="22">
        <v>1</v>
      </c>
      <c r="E514" s="135">
        <f t="shared" si="14"/>
        <v>-3</v>
      </c>
      <c r="F514" s="22">
        <f t="shared" si="15"/>
        <v>1</v>
      </c>
      <c r="G514" s="23" t="s">
        <v>50</v>
      </c>
    </row>
    <row r="515" spans="2:7" x14ac:dyDescent="0.3">
      <c r="B515" s="20">
        <v>19.899999999999999</v>
      </c>
      <c r="C515" s="21">
        <v>17.5</v>
      </c>
      <c r="D515" s="22">
        <v>0</v>
      </c>
      <c r="E515" s="135">
        <f t="shared" ref="E515:E578" si="16">C515-35</f>
        <v>-17.5</v>
      </c>
      <c r="F515" s="22">
        <f t="shared" si="15"/>
        <v>0</v>
      </c>
      <c r="G515" s="23" t="s">
        <v>33</v>
      </c>
    </row>
    <row r="516" spans="2:7" x14ac:dyDescent="0.3">
      <c r="B516" s="20">
        <v>16.2</v>
      </c>
      <c r="C516" s="21">
        <v>30.5</v>
      </c>
      <c r="D516" s="22">
        <v>0</v>
      </c>
      <c r="E516" s="135">
        <f t="shared" si="16"/>
        <v>-4.5</v>
      </c>
      <c r="F516" s="22">
        <f t="shared" ref="F516:F579" si="17">D516-0</f>
        <v>0</v>
      </c>
      <c r="G516" s="23" t="s">
        <v>33</v>
      </c>
    </row>
    <row r="517" spans="2:7" x14ac:dyDescent="0.3">
      <c r="B517" s="20">
        <v>13.8</v>
      </c>
      <c r="C517" s="21">
        <v>29.4</v>
      </c>
      <c r="D517" s="22">
        <v>0</v>
      </c>
      <c r="E517" s="135">
        <f t="shared" si="16"/>
        <v>-5.6000000000000014</v>
      </c>
      <c r="F517" s="22">
        <f t="shared" si="17"/>
        <v>0</v>
      </c>
      <c r="G517" s="23" t="s">
        <v>33</v>
      </c>
    </row>
    <row r="518" spans="2:7" x14ac:dyDescent="0.3">
      <c r="B518" s="20">
        <v>14.9</v>
      </c>
      <c r="C518" s="21">
        <v>39.200000000000003</v>
      </c>
      <c r="D518" s="22">
        <v>0</v>
      </c>
      <c r="E518" s="135">
        <f t="shared" si="16"/>
        <v>4.2000000000000028</v>
      </c>
      <c r="F518" s="22">
        <f t="shared" si="17"/>
        <v>0</v>
      </c>
      <c r="G518" s="23" t="s">
        <v>33</v>
      </c>
    </row>
    <row r="519" spans="2:7" x14ac:dyDescent="0.3">
      <c r="B519" s="20">
        <v>14</v>
      </c>
      <c r="C519" s="21">
        <v>4.4000000000000004</v>
      </c>
      <c r="D519" s="22">
        <v>0</v>
      </c>
      <c r="E519" s="135">
        <f t="shared" si="16"/>
        <v>-30.6</v>
      </c>
      <c r="F519" s="22">
        <f t="shared" si="17"/>
        <v>0</v>
      </c>
      <c r="G519" s="23" t="s">
        <v>33</v>
      </c>
    </row>
    <row r="520" spans="2:7" x14ac:dyDescent="0.3">
      <c r="B520" s="20">
        <v>15.9</v>
      </c>
      <c r="C520" s="21">
        <v>23.5</v>
      </c>
      <c r="D520" s="22">
        <v>0</v>
      </c>
      <c r="E520" s="135">
        <f t="shared" si="16"/>
        <v>-11.5</v>
      </c>
      <c r="F520" s="22">
        <f t="shared" si="17"/>
        <v>0</v>
      </c>
      <c r="G520" s="23" t="s">
        <v>33</v>
      </c>
    </row>
    <row r="521" spans="2:7" x14ac:dyDescent="0.3">
      <c r="B521" s="20">
        <v>13.4</v>
      </c>
      <c r="C521" s="21">
        <v>43.3</v>
      </c>
      <c r="D521" s="22">
        <v>0</v>
      </c>
      <c r="E521" s="135">
        <f t="shared" si="16"/>
        <v>8.2999999999999972</v>
      </c>
      <c r="F521" s="22">
        <f t="shared" si="17"/>
        <v>0</v>
      </c>
      <c r="G521" s="23" t="s">
        <v>33</v>
      </c>
    </row>
    <row r="522" spans="2:7" x14ac:dyDescent="0.3">
      <c r="B522" s="20">
        <v>13.9</v>
      </c>
      <c r="C522" s="21">
        <v>26</v>
      </c>
      <c r="D522" s="22">
        <v>0</v>
      </c>
      <c r="E522" s="135">
        <f t="shared" si="16"/>
        <v>-9</v>
      </c>
      <c r="F522" s="22">
        <f t="shared" si="17"/>
        <v>0</v>
      </c>
      <c r="G522" s="23" t="s">
        <v>33</v>
      </c>
    </row>
    <row r="523" spans="2:7" x14ac:dyDescent="0.3">
      <c r="B523" s="20">
        <v>13.8</v>
      </c>
      <c r="C523" s="21">
        <v>28.3</v>
      </c>
      <c r="D523" s="22">
        <v>0</v>
      </c>
      <c r="E523" s="135">
        <f t="shared" si="16"/>
        <v>-6.6999999999999993</v>
      </c>
      <c r="F523" s="22">
        <f t="shared" si="17"/>
        <v>0</v>
      </c>
      <c r="G523" s="23" t="s">
        <v>33</v>
      </c>
    </row>
    <row r="524" spans="2:7" x14ac:dyDescent="0.3">
      <c r="B524" s="20">
        <v>9.9</v>
      </c>
      <c r="C524" s="21">
        <v>53.1</v>
      </c>
      <c r="D524" s="22">
        <v>0</v>
      </c>
      <c r="E524" s="135">
        <f t="shared" si="16"/>
        <v>18.100000000000001</v>
      </c>
      <c r="F524" s="22">
        <f t="shared" si="17"/>
        <v>0</v>
      </c>
      <c r="G524" s="23" t="s">
        <v>33</v>
      </c>
    </row>
    <row r="525" spans="2:7" x14ac:dyDescent="0.3">
      <c r="B525" s="20">
        <v>9.9</v>
      </c>
      <c r="C525" s="21">
        <v>38.700000000000003</v>
      </c>
      <c r="D525" s="22">
        <v>0</v>
      </c>
      <c r="E525" s="135">
        <f t="shared" si="16"/>
        <v>3.7000000000000028</v>
      </c>
      <c r="F525" s="22">
        <f t="shared" si="17"/>
        <v>0</v>
      </c>
      <c r="G525" s="23" t="s">
        <v>33</v>
      </c>
    </row>
    <row r="526" spans="2:7" x14ac:dyDescent="0.3">
      <c r="B526" s="20">
        <v>9.8000000000000007</v>
      </c>
      <c r="C526" s="21">
        <v>38.799999999999997</v>
      </c>
      <c r="D526" s="22">
        <v>0</v>
      </c>
      <c r="E526" s="135">
        <f t="shared" si="16"/>
        <v>3.7999999999999972</v>
      </c>
      <c r="F526" s="22">
        <f t="shared" si="17"/>
        <v>0</v>
      </c>
      <c r="G526" s="23" t="s">
        <v>33</v>
      </c>
    </row>
    <row r="527" spans="2:7" x14ac:dyDescent="0.3">
      <c r="B527" s="20">
        <v>9.6999999999999993</v>
      </c>
      <c r="C527" s="21">
        <v>39.4</v>
      </c>
      <c r="D527" s="22">
        <v>0</v>
      </c>
      <c r="E527" s="135">
        <f t="shared" si="16"/>
        <v>4.3999999999999986</v>
      </c>
      <c r="F527" s="22">
        <f t="shared" si="17"/>
        <v>0</v>
      </c>
      <c r="G527" s="23" t="s">
        <v>33</v>
      </c>
    </row>
    <row r="528" spans="2:7" x14ac:dyDescent="0.3">
      <c r="B528" s="20">
        <v>10.9</v>
      </c>
      <c r="C528" s="21">
        <v>42.7</v>
      </c>
      <c r="D528" s="22">
        <v>0</v>
      </c>
      <c r="E528" s="135">
        <f t="shared" si="16"/>
        <v>7.7000000000000028</v>
      </c>
      <c r="F528" s="22">
        <f t="shared" si="17"/>
        <v>0</v>
      </c>
      <c r="G528" s="23" t="s">
        <v>33</v>
      </c>
    </row>
    <row r="529" spans="2:7" x14ac:dyDescent="0.3">
      <c r="B529" s="20">
        <v>16.8</v>
      </c>
      <c r="C529" s="21">
        <v>19</v>
      </c>
      <c r="D529" s="22">
        <v>0</v>
      </c>
      <c r="E529" s="135">
        <f t="shared" si="16"/>
        <v>-16</v>
      </c>
      <c r="F529" s="22">
        <f t="shared" si="17"/>
        <v>0</v>
      </c>
      <c r="G529" s="23" t="s">
        <v>33</v>
      </c>
    </row>
    <row r="530" spans="2:7" x14ac:dyDescent="0.3">
      <c r="B530" s="20">
        <v>25.4</v>
      </c>
      <c r="C530" s="21">
        <v>39.4</v>
      </c>
      <c r="D530" s="22">
        <v>0</v>
      </c>
      <c r="E530" s="135">
        <f t="shared" si="16"/>
        <v>4.3999999999999986</v>
      </c>
      <c r="F530" s="22">
        <f t="shared" si="17"/>
        <v>0</v>
      </c>
      <c r="G530" s="23" t="s">
        <v>33</v>
      </c>
    </row>
    <row r="531" spans="2:7" x14ac:dyDescent="0.3">
      <c r="B531" s="20">
        <v>11.5</v>
      </c>
      <c r="C531" s="21">
        <v>78.599999999999994</v>
      </c>
      <c r="D531" s="22">
        <v>0</v>
      </c>
      <c r="E531" s="135">
        <f t="shared" si="16"/>
        <v>43.599999999999994</v>
      </c>
      <c r="F531" s="22">
        <f t="shared" si="17"/>
        <v>0</v>
      </c>
      <c r="G531" s="23" t="s">
        <v>33</v>
      </c>
    </row>
    <row r="532" spans="2:7" x14ac:dyDescent="0.3">
      <c r="B532" s="20">
        <v>15.8</v>
      </c>
      <c r="C532" s="21">
        <v>21.9</v>
      </c>
      <c r="D532" s="22">
        <v>0</v>
      </c>
      <c r="E532" s="135">
        <f t="shared" si="16"/>
        <v>-13.100000000000001</v>
      </c>
      <c r="F532" s="22">
        <f t="shared" si="17"/>
        <v>0</v>
      </c>
      <c r="G532" s="23" t="s">
        <v>33</v>
      </c>
    </row>
    <row r="533" spans="2:7" x14ac:dyDescent="0.3">
      <c r="B533" s="20">
        <v>13.9</v>
      </c>
      <c r="C533" s="21">
        <v>58</v>
      </c>
      <c r="D533" s="22">
        <v>0</v>
      </c>
      <c r="E533" s="135">
        <f t="shared" si="16"/>
        <v>23</v>
      </c>
      <c r="F533" s="22">
        <f t="shared" si="17"/>
        <v>0</v>
      </c>
      <c r="G533" s="23" t="s">
        <v>33</v>
      </c>
    </row>
    <row r="534" spans="2:7" x14ac:dyDescent="0.3">
      <c r="B534" s="20">
        <v>17.899999999999999</v>
      </c>
      <c r="C534" s="21">
        <v>14.6</v>
      </c>
      <c r="D534" s="22">
        <v>0</v>
      </c>
      <c r="E534" s="135">
        <f t="shared" si="16"/>
        <v>-20.399999999999999</v>
      </c>
      <c r="F534" s="22">
        <f t="shared" si="17"/>
        <v>0</v>
      </c>
      <c r="G534" s="23" t="s">
        <v>33</v>
      </c>
    </row>
    <row r="535" spans="2:7" x14ac:dyDescent="0.3">
      <c r="B535" s="20">
        <v>9</v>
      </c>
      <c r="C535" s="21">
        <v>87.3</v>
      </c>
      <c r="D535" s="22">
        <v>0</v>
      </c>
      <c r="E535" s="135">
        <f t="shared" si="16"/>
        <v>52.3</v>
      </c>
      <c r="F535" s="22">
        <f t="shared" si="17"/>
        <v>0</v>
      </c>
      <c r="G535" s="23" t="s">
        <v>33</v>
      </c>
    </row>
    <row r="536" spans="2:7" x14ac:dyDescent="0.3">
      <c r="B536" s="20">
        <v>11</v>
      </c>
      <c r="C536" s="21">
        <v>56</v>
      </c>
      <c r="D536" s="22">
        <v>0</v>
      </c>
      <c r="E536" s="135">
        <f t="shared" si="16"/>
        <v>21</v>
      </c>
      <c r="F536" s="22">
        <f t="shared" si="17"/>
        <v>0</v>
      </c>
      <c r="G536" s="23" t="s">
        <v>33</v>
      </c>
    </row>
    <row r="537" spans="2:7" x14ac:dyDescent="0.3">
      <c r="B537" s="20">
        <v>9</v>
      </c>
      <c r="C537" s="21">
        <v>96.6</v>
      </c>
      <c r="D537" s="22">
        <v>0</v>
      </c>
      <c r="E537" s="135">
        <f t="shared" si="16"/>
        <v>61.599999999999994</v>
      </c>
      <c r="F537" s="22">
        <f t="shared" si="17"/>
        <v>0</v>
      </c>
      <c r="G537" s="23" t="s">
        <v>33</v>
      </c>
    </row>
    <row r="538" spans="2:7" x14ac:dyDescent="0.3">
      <c r="B538" s="20">
        <v>14.8</v>
      </c>
      <c r="C538" s="21">
        <v>15.7</v>
      </c>
      <c r="D538" s="22">
        <v>0</v>
      </c>
      <c r="E538" s="135">
        <f t="shared" si="16"/>
        <v>-19.3</v>
      </c>
      <c r="F538" s="22">
        <f t="shared" si="17"/>
        <v>0</v>
      </c>
      <c r="G538" s="23" t="s">
        <v>33</v>
      </c>
    </row>
    <row r="539" spans="2:7" x14ac:dyDescent="0.3">
      <c r="B539" s="20">
        <v>14</v>
      </c>
      <c r="C539" s="21">
        <v>21</v>
      </c>
      <c r="D539" s="22">
        <v>0</v>
      </c>
      <c r="E539" s="135">
        <f t="shared" si="16"/>
        <v>-14</v>
      </c>
      <c r="F539" s="22">
        <f t="shared" si="17"/>
        <v>0</v>
      </c>
      <c r="G539" s="23" t="s">
        <v>33</v>
      </c>
    </row>
    <row r="540" spans="2:7" x14ac:dyDescent="0.3">
      <c r="B540" s="20">
        <v>11.9</v>
      </c>
      <c r="C540" s="21">
        <v>50.2</v>
      </c>
      <c r="D540" s="22">
        <v>0</v>
      </c>
      <c r="E540" s="135">
        <f t="shared" si="16"/>
        <v>15.200000000000003</v>
      </c>
      <c r="F540" s="22">
        <f t="shared" si="17"/>
        <v>0</v>
      </c>
      <c r="G540" s="23" t="s">
        <v>33</v>
      </c>
    </row>
    <row r="541" spans="2:7" x14ac:dyDescent="0.3">
      <c r="B541" s="20">
        <v>11.9</v>
      </c>
      <c r="C541" s="21">
        <v>62</v>
      </c>
      <c r="D541" s="22">
        <v>0</v>
      </c>
      <c r="E541" s="135">
        <f t="shared" si="16"/>
        <v>27</v>
      </c>
      <c r="F541" s="22">
        <f t="shared" si="17"/>
        <v>0</v>
      </c>
      <c r="G541" s="23" t="s">
        <v>33</v>
      </c>
    </row>
    <row r="542" spans="2:7" x14ac:dyDescent="0.3">
      <c r="B542" s="20">
        <v>8.9</v>
      </c>
      <c r="C542" s="21">
        <v>89.8</v>
      </c>
      <c r="D542" s="22">
        <v>0</v>
      </c>
      <c r="E542" s="135">
        <f t="shared" si="16"/>
        <v>54.8</v>
      </c>
      <c r="F542" s="22">
        <f t="shared" si="17"/>
        <v>0</v>
      </c>
      <c r="G542" s="23" t="s">
        <v>33</v>
      </c>
    </row>
    <row r="543" spans="2:7" x14ac:dyDescent="0.3">
      <c r="B543" s="20">
        <v>15.9</v>
      </c>
      <c r="C543" s="21">
        <v>9.8000000000000007</v>
      </c>
      <c r="D543" s="22">
        <v>0</v>
      </c>
      <c r="E543" s="135">
        <f t="shared" si="16"/>
        <v>-25.2</v>
      </c>
      <c r="F543" s="22">
        <f t="shared" si="17"/>
        <v>0</v>
      </c>
      <c r="G543" s="23" t="s">
        <v>33</v>
      </c>
    </row>
    <row r="544" spans="2:7" x14ac:dyDescent="0.3">
      <c r="B544" s="20">
        <v>14.5</v>
      </c>
      <c r="C544" s="21">
        <v>25</v>
      </c>
      <c r="D544" s="22">
        <v>0</v>
      </c>
      <c r="E544" s="135">
        <f t="shared" si="16"/>
        <v>-10</v>
      </c>
      <c r="F544" s="22">
        <f t="shared" si="17"/>
        <v>0</v>
      </c>
      <c r="G544" s="23" t="s">
        <v>33</v>
      </c>
    </row>
    <row r="545" spans="2:7" x14ac:dyDescent="0.3">
      <c r="B545" s="20">
        <v>17.899999999999999</v>
      </c>
      <c r="C545" s="21">
        <v>27.5</v>
      </c>
      <c r="D545" s="22">
        <v>0</v>
      </c>
      <c r="E545" s="135">
        <f t="shared" si="16"/>
        <v>-7.5</v>
      </c>
      <c r="F545" s="22">
        <f t="shared" si="17"/>
        <v>0</v>
      </c>
      <c r="G545" s="23" t="s">
        <v>33</v>
      </c>
    </row>
    <row r="546" spans="2:7" x14ac:dyDescent="0.3">
      <c r="B546" s="20">
        <v>17</v>
      </c>
      <c r="C546" s="21">
        <v>32.6</v>
      </c>
      <c r="D546" s="22">
        <v>0</v>
      </c>
      <c r="E546" s="135">
        <f t="shared" si="16"/>
        <v>-2.3999999999999986</v>
      </c>
      <c r="F546" s="22">
        <f t="shared" si="17"/>
        <v>0</v>
      </c>
      <c r="G546" s="23" t="s">
        <v>33</v>
      </c>
    </row>
    <row r="547" spans="2:7" x14ac:dyDescent="0.3">
      <c r="B547" s="20">
        <v>15</v>
      </c>
      <c r="C547" s="21">
        <v>38.4</v>
      </c>
      <c r="D547" s="22">
        <v>0</v>
      </c>
      <c r="E547" s="135">
        <f t="shared" si="16"/>
        <v>3.3999999999999986</v>
      </c>
      <c r="F547" s="22">
        <f t="shared" si="17"/>
        <v>0</v>
      </c>
      <c r="G547" s="23" t="s">
        <v>33</v>
      </c>
    </row>
    <row r="548" spans="2:7" x14ac:dyDescent="0.3">
      <c r="B548" s="20">
        <v>13.9</v>
      </c>
      <c r="C548" s="21">
        <v>45.3</v>
      </c>
      <c r="D548" s="22">
        <v>0</v>
      </c>
      <c r="E548" s="135">
        <f t="shared" si="16"/>
        <v>10.299999999999997</v>
      </c>
      <c r="F548" s="22">
        <f t="shared" si="17"/>
        <v>0</v>
      </c>
      <c r="G548" s="23" t="s">
        <v>33</v>
      </c>
    </row>
    <row r="549" spans="2:7" x14ac:dyDescent="0.3">
      <c r="B549" s="20">
        <v>17.899999999999999</v>
      </c>
      <c r="C549" s="21">
        <v>26.5</v>
      </c>
      <c r="D549" s="22">
        <v>0</v>
      </c>
      <c r="E549" s="135">
        <f t="shared" si="16"/>
        <v>-8.5</v>
      </c>
      <c r="F549" s="22">
        <f t="shared" si="17"/>
        <v>0</v>
      </c>
      <c r="G549" s="23" t="s">
        <v>33</v>
      </c>
    </row>
    <row r="550" spans="2:7" x14ac:dyDescent="0.3">
      <c r="B550" s="20">
        <v>19</v>
      </c>
      <c r="C550" s="21">
        <v>28.7</v>
      </c>
      <c r="D550" s="22">
        <v>0</v>
      </c>
      <c r="E550" s="135">
        <f t="shared" si="16"/>
        <v>-6.3000000000000007</v>
      </c>
      <c r="F550" s="22">
        <f t="shared" si="17"/>
        <v>0</v>
      </c>
      <c r="G550" s="23" t="s">
        <v>33</v>
      </c>
    </row>
    <row r="551" spans="2:7" x14ac:dyDescent="0.3">
      <c r="B551" s="20">
        <v>18.899999999999999</v>
      </c>
      <c r="C551" s="21">
        <v>31.1</v>
      </c>
      <c r="D551" s="22">
        <v>0</v>
      </c>
      <c r="E551" s="135">
        <f t="shared" si="16"/>
        <v>-3.8999999999999986</v>
      </c>
      <c r="F551" s="22">
        <f t="shared" si="17"/>
        <v>0</v>
      </c>
      <c r="G551" s="23" t="s">
        <v>33</v>
      </c>
    </row>
    <row r="552" spans="2:7" x14ac:dyDescent="0.3">
      <c r="B552" s="20">
        <v>18.899999999999999</v>
      </c>
      <c r="C552" s="21">
        <v>34.6</v>
      </c>
      <c r="D552" s="22">
        <v>0</v>
      </c>
      <c r="E552" s="135">
        <f t="shared" si="16"/>
        <v>-0.39999999999999858</v>
      </c>
      <c r="F552" s="22">
        <f t="shared" si="17"/>
        <v>0</v>
      </c>
      <c r="G552" s="23" t="s">
        <v>33</v>
      </c>
    </row>
    <row r="553" spans="2:7" x14ac:dyDescent="0.3">
      <c r="B553" s="20">
        <v>19</v>
      </c>
      <c r="C553" s="21">
        <v>17.600000000000001</v>
      </c>
      <c r="D553" s="22">
        <v>0</v>
      </c>
      <c r="E553" s="135">
        <f t="shared" si="16"/>
        <v>-17.399999999999999</v>
      </c>
      <c r="F553" s="22">
        <f t="shared" si="17"/>
        <v>0</v>
      </c>
      <c r="G553" s="23" t="s">
        <v>33</v>
      </c>
    </row>
    <row r="554" spans="2:7" x14ac:dyDescent="0.3">
      <c r="B554" s="20">
        <v>19.899999999999999</v>
      </c>
      <c r="C554" s="21">
        <v>20.3</v>
      </c>
      <c r="D554" s="22">
        <v>0</v>
      </c>
      <c r="E554" s="135">
        <f t="shared" si="16"/>
        <v>-14.7</v>
      </c>
      <c r="F554" s="22">
        <f t="shared" si="17"/>
        <v>0</v>
      </c>
      <c r="G554" s="23" t="s">
        <v>33</v>
      </c>
    </row>
    <row r="555" spans="2:7" x14ac:dyDescent="0.3">
      <c r="B555" s="20">
        <v>19.899999999999999</v>
      </c>
      <c r="C555" s="21">
        <v>22.8</v>
      </c>
      <c r="D555" s="22">
        <v>0</v>
      </c>
      <c r="E555" s="135">
        <f t="shared" si="16"/>
        <v>-12.2</v>
      </c>
      <c r="F555" s="22">
        <f t="shared" si="17"/>
        <v>0</v>
      </c>
      <c r="G555" s="23" t="s">
        <v>33</v>
      </c>
    </row>
    <row r="556" spans="2:7" x14ac:dyDescent="0.3">
      <c r="B556" s="20">
        <v>20</v>
      </c>
      <c r="C556" s="21">
        <v>23.7</v>
      </c>
      <c r="D556" s="22">
        <v>0</v>
      </c>
      <c r="E556" s="135">
        <f t="shared" si="16"/>
        <v>-11.3</v>
      </c>
      <c r="F556" s="22">
        <f t="shared" si="17"/>
        <v>0</v>
      </c>
      <c r="G556" s="23" t="s">
        <v>33</v>
      </c>
    </row>
    <row r="557" spans="2:7" x14ac:dyDescent="0.3">
      <c r="B557" s="20">
        <v>8.6999999999999993</v>
      </c>
      <c r="C557" s="21">
        <v>55</v>
      </c>
      <c r="D557" s="22">
        <v>0</v>
      </c>
      <c r="E557" s="135">
        <f t="shared" si="16"/>
        <v>20</v>
      </c>
      <c r="F557" s="22">
        <f t="shared" si="17"/>
        <v>0</v>
      </c>
      <c r="G557" s="23" t="s">
        <v>33</v>
      </c>
    </row>
    <row r="558" spans="2:7" x14ac:dyDescent="0.3">
      <c r="B558" s="20">
        <v>20.9</v>
      </c>
      <c r="C558" s="21">
        <v>26.1</v>
      </c>
      <c r="D558" s="22">
        <v>0</v>
      </c>
      <c r="E558" s="135">
        <f t="shared" si="16"/>
        <v>-8.8999999999999986</v>
      </c>
      <c r="F558" s="22">
        <f t="shared" si="17"/>
        <v>0</v>
      </c>
      <c r="G558" s="23" t="s">
        <v>33</v>
      </c>
    </row>
    <row r="559" spans="2:7" x14ac:dyDescent="0.3">
      <c r="B559" s="20">
        <v>16</v>
      </c>
      <c r="C559" s="21">
        <v>65</v>
      </c>
      <c r="D559" s="22">
        <v>0</v>
      </c>
      <c r="E559" s="135">
        <f t="shared" si="16"/>
        <v>30</v>
      </c>
      <c r="F559" s="22">
        <f t="shared" si="17"/>
        <v>0</v>
      </c>
      <c r="G559" s="23" t="s">
        <v>33</v>
      </c>
    </row>
    <row r="560" spans="2:7" x14ac:dyDescent="0.3">
      <c r="B560" s="20">
        <v>17.899999999999999</v>
      </c>
      <c r="C560" s="21">
        <v>15.3</v>
      </c>
      <c r="D560" s="22">
        <v>0</v>
      </c>
      <c r="E560" s="135">
        <f t="shared" si="16"/>
        <v>-19.7</v>
      </c>
      <c r="F560" s="22">
        <f t="shared" si="17"/>
        <v>0</v>
      </c>
      <c r="G560" s="23" t="s">
        <v>33</v>
      </c>
    </row>
    <row r="561" spans="2:7" x14ac:dyDescent="0.3">
      <c r="B561" s="20">
        <v>6.9</v>
      </c>
      <c r="C561" s="21">
        <v>99</v>
      </c>
      <c r="D561" s="22">
        <v>0</v>
      </c>
      <c r="E561" s="135">
        <f t="shared" si="16"/>
        <v>64</v>
      </c>
      <c r="F561" s="22">
        <f t="shared" si="17"/>
        <v>0</v>
      </c>
      <c r="G561" s="23" t="s">
        <v>33</v>
      </c>
    </row>
    <row r="562" spans="2:7" x14ac:dyDescent="0.3">
      <c r="B562" s="20">
        <v>10.5</v>
      </c>
      <c r="C562" s="21">
        <v>59.8</v>
      </c>
      <c r="D562" s="22">
        <v>0</v>
      </c>
      <c r="E562" s="135">
        <f t="shared" si="16"/>
        <v>24.799999999999997</v>
      </c>
      <c r="F562" s="22">
        <f t="shared" si="17"/>
        <v>0</v>
      </c>
      <c r="G562" s="23" t="s">
        <v>33</v>
      </c>
    </row>
    <row r="563" spans="2:7" x14ac:dyDescent="0.3">
      <c r="B563" s="20">
        <v>11.3</v>
      </c>
      <c r="C563" s="21">
        <v>80.400000000000006</v>
      </c>
      <c r="D563" s="22">
        <v>0</v>
      </c>
      <c r="E563" s="135">
        <f t="shared" si="16"/>
        <v>45.400000000000006</v>
      </c>
      <c r="F563" s="22">
        <f t="shared" si="17"/>
        <v>0</v>
      </c>
      <c r="G563" s="23" t="s">
        <v>33</v>
      </c>
    </row>
    <row r="564" spans="2:7" x14ac:dyDescent="0.3">
      <c r="B564" s="20">
        <v>18</v>
      </c>
      <c r="C564" s="21">
        <v>39.200000000000003</v>
      </c>
      <c r="D564" s="22">
        <v>0</v>
      </c>
      <c r="E564" s="135">
        <f t="shared" si="16"/>
        <v>4.2000000000000028</v>
      </c>
      <c r="F564" s="22">
        <f t="shared" si="17"/>
        <v>0</v>
      </c>
      <c r="G564" s="23" t="s">
        <v>33</v>
      </c>
    </row>
    <row r="565" spans="2:7" x14ac:dyDescent="0.3">
      <c r="B565" s="20">
        <v>17</v>
      </c>
      <c r="C565" s="21">
        <v>55.4</v>
      </c>
      <c r="D565" s="22">
        <v>0</v>
      </c>
      <c r="E565" s="135">
        <f t="shared" si="16"/>
        <v>20.399999999999999</v>
      </c>
      <c r="F565" s="22">
        <f t="shared" si="17"/>
        <v>0</v>
      </c>
      <c r="G565" s="23" t="s">
        <v>33</v>
      </c>
    </row>
    <row r="566" spans="2:7" x14ac:dyDescent="0.3">
      <c r="B566" s="20">
        <v>22.9</v>
      </c>
      <c r="C566" s="21">
        <v>33.9</v>
      </c>
      <c r="D566" s="22">
        <v>0</v>
      </c>
      <c r="E566" s="135">
        <f t="shared" si="16"/>
        <v>-1.1000000000000014</v>
      </c>
      <c r="F566" s="22">
        <f t="shared" si="17"/>
        <v>0</v>
      </c>
      <c r="G566" s="23" t="s">
        <v>33</v>
      </c>
    </row>
    <row r="567" spans="2:7" x14ac:dyDescent="0.3">
      <c r="B567" s="20">
        <v>18.5</v>
      </c>
      <c r="C567" s="21">
        <v>21.4</v>
      </c>
      <c r="D567" s="22">
        <v>0</v>
      </c>
      <c r="E567" s="135">
        <f t="shared" si="16"/>
        <v>-13.600000000000001</v>
      </c>
      <c r="F567" s="22">
        <f t="shared" si="17"/>
        <v>0</v>
      </c>
      <c r="G567" s="23" t="s">
        <v>33</v>
      </c>
    </row>
    <row r="568" spans="2:7" x14ac:dyDescent="0.3">
      <c r="B568" s="20">
        <v>21</v>
      </c>
      <c r="C568" s="21">
        <v>46</v>
      </c>
      <c r="D568" s="22">
        <v>0</v>
      </c>
      <c r="E568" s="135">
        <f t="shared" si="16"/>
        <v>11</v>
      </c>
      <c r="F568" s="22">
        <f t="shared" si="17"/>
        <v>0</v>
      </c>
      <c r="G568" s="23" t="s">
        <v>33</v>
      </c>
    </row>
    <row r="569" spans="2:7" x14ac:dyDescent="0.3">
      <c r="B569" s="20">
        <v>21.4</v>
      </c>
      <c r="C569" s="21">
        <v>5.6</v>
      </c>
      <c r="D569" s="22">
        <v>0</v>
      </c>
      <c r="E569" s="135">
        <f t="shared" si="16"/>
        <v>-29.4</v>
      </c>
      <c r="F569" s="22">
        <f t="shared" si="17"/>
        <v>0</v>
      </c>
      <c r="G569" s="23" t="s">
        <v>33</v>
      </c>
    </row>
    <row r="570" spans="2:7" x14ac:dyDescent="0.3">
      <c r="B570" s="20">
        <v>19</v>
      </c>
      <c r="C570" s="21">
        <v>56.3</v>
      </c>
      <c r="D570" s="22">
        <v>0</v>
      </c>
      <c r="E570" s="135">
        <f t="shared" si="16"/>
        <v>21.299999999999997</v>
      </c>
      <c r="F570" s="22">
        <f t="shared" si="17"/>
        <v>0</v>
      </c>
      <c r="G570" s="23" t="s">
        <v>33</v>
      </c>
    </row>
    <row r="571" spans="2:7" x14ac:dyDescent="0.3">
      <c r="B571" s="20">
        <v>15.5</v>
      </c>
      <c r="C571" s="21">
        <v>35.6</v>
      </c>
      <c r="D571" s="22">
        <v>0</v>
      </c>
      <c r="E571" s="135">
        <f t="shared" si="16"/>
        <v>0.60000000000000142</v>
      </c>
      <c r="F571" s="22">
        <f t="shared" si="17"/>
        <v>0</v>
      </c>
      <c r="G571" s="23" t="s">
        <v>33</v>
      </c>
    </row>
    <row r="572" spans="2:7" x14ac:dyDescent="0.3">
      <c r="B572" s="20">
        <v>18.899999999999999</v>
      </c>
      <c r="C572" s="21">
        <v>21.1</v>
      </c>
      <c r="D572" s="22">
        <v>0</v>
      </c>
      <c r="E572" s="135">
        <f t="shared" si="16"/>
        <v>-13.899999999999999</v>
      </c>
      <c r="F572" s="22">
        <f t="shared" si="17"/>
        <v>0</v>
      </c>
      <c r="G572" s="23" t="s">
        <v>33</v>
      </c>
    </row>
    <row r="573" spans="2:7" x14ac:dyDescent="0.3">
      <c r="B573" s="20">
        <v>18</v>
      </c>
      <c r="C573" s="21">
        <v>24</v>
      </c>
      <c r="D573" s="22">
        <v>0</v>
      </c>
      <c r="E573" s="135">
        <f t="shared" si="16"/>
        <v>-11</v>
      </c>
      <c r="F573" s="22">
        <f t="shared" si="17"/>
        <v>0</v>
      </c>
      <c r="G573" s="23" t="s">
        <v>33</v>
      </c>
    </row>
    <row r="574" spans="2:7" x14ac:dyDescent="0.3">
      <c r="B574" s="20">
        <v>11.4</v>
      </c>
      <c r="C574" s="21">
        <v>66.2</v>
      </c>
      <c r="D574" s="22">
        <v>0</v>
      </c>
      <c r="E574" s="135">
        <f t="shared" si="16"/>
        <v>31.200000000000003</v>
      </c>
      <c r="F574" s="22">
        <f t="shared" si="17"/>
        <v>0</v>
      </c>
      <c r="G574" s="23" t="s">
        <v>33</v>
      </c>
    </row>
    <row r="575" spans="2:7" x14ac:dyDescent="0.3">
      <c r="B575" s="20">
        <v>20</v>
      </c>
      <c r="C575" s="21">
        <v>30.2</v>
      </c>
      <c r="D575" s="22">
        <v>0</v>
      </c>
      <c r="E575" s="135">
        <f t="shared" si="16"/>
        <v>-4.8000000000000007</v>
      </c>
      <c r="F575" s="22">
        <f t="shared" si="17"/>
        <v>0</v>
      </c>
      <c r="G575" s="23" t="s">
        <v>33</v>
      </c>
    </row>
    <row r="576" spans="2:7" x14ac:dyDescent="0.3">
      <c r="B576" s="20">
        <v>27.9</v>
      </c>
      <c r="C576" s="21">
        <v>8.4</v>
      </c>
      <c r="D576" s="22">
        <v>0</v>
      </c>
      <c r="E576" s="135">
        <f t="shared" si="16"/>
        <v>-26.6</v>
      </c>
      <c r="F576" s="22">
        <f t="shared" si="17"/>
        <v>0</v>
      </c>
      <c r="G576" s="23" t="s">
        <v>33</v>
      </c>
    </row>
    <row r="577" spans="2:7" x14ac:dyDescent="0.3">
      <c r="B577" s="20">
        <v>20</v>
      </c>
      <c r="C577" s="21">
        <v>49.2</v>
      </c>
      <c r="D577" s="22">
        <v>0</v>
      </c>
      <c r="E577" s="135">
        <f t="shared" si="16"/>
        <v>14.200000000000003</v>
      </c>
      <c r="F577" s="22">
        <f t="shared" si="17"/>
        <v>0</v>
      </c>
      <c r="G577" s="23" t="s">
        <v>33</v>
      </c>
    </row>
    <row r="578" spans="2:7" x14ac:dyDescent="0.3">
      <c r="B578" s="20">
        <v>7.9</v>
      </c>
      <c r="C578" s="21">
        <v>112</v>
      </c>
      <c r="D578" s="22">
        <v>0</v>
      </c>
      <c r="E578" s="135">
        <f t="shared" si="16"/>
        <v>77</v>
      </c>
      <c r="F578" s="22">
        <f t="shared" si="17"/>
        <v>0</v>
      </c>
      <c r="G578" s="23" t="s">
        <v>33</v>
      </c>
    </row>
    <row r="579" spans="2:7" x14ac:dyDescent="0.3">
      <c r="B579" s="20">
        <v>10</v>
      </c>
      <c r="C579" s="21">
        <v>44.1</v>
      </c>
      <c r="D579" s="22">
        <v>0</v>
      </c>
      <c r="E579" s="135">
        <f t="shared" ref="E579:E642" si="18">C579-35</f>
        <v>9.1000000000000014</v>
      </c>
      <c r="F579" s="22">
        <f t="shared" si="17"/>
        <v>0</v>
      </c>
      <c r="G579" s="23" t="s">
        <v>33</v>
      </c>
    </row>
    <row r="580" spans="2:7" x14ac:dyDescent="0.3">
      <c r="B580" s="20">
        <v>12</v>
      </c>
      <c r="C580" s="21">
        <v>41.9</v>
      </c>
      <c r="D580" s="22">
        <v>0</v>
      </c>
      <c r="E580" s="135">
        <f t="shared" si="18"/>
        <v>6.8999999999999986</v>
      </c>
      <c r="F580" s="22">
        <f t="shared" ref="F580:F643" si="19">D580-0</f>
        <v>0</v>
      </c>
      <c r="G580" s="23" t="s">
        <v>33</v>
      </c>
    </row>
    <row r="581" spans="2:7" x14ac:dyDescent="0.3">
      <c r="B581" s="20">
        <v>16.899999999999999</v>
      </c>
      <c r="C581" s="21">
        <v>27.2</v>
      </c>
      <c r="D581" s="22">
        <v>0</v>
      </c>
      <c r="E581" s="135">
        <f t="shared" si="18"/>
        <v>-7.8000000000000007</v>
      </c>
      <c r="F581" s="22">
        <f t="shared" si="19"/>
        <v>0</v>
      </c>
      <c r="G581" s="23" t="s">
        <v>33</v>
      </c>
    </row>
    <row r="582" spans="2:7" x14ac:dyDescent="0.3">
      <c r="B582" s="20">
        <v>11.4</v>
      </c>
      <c r="C582" s="21">
        <v>40</v>
      </c>
      <c r="D582" s="22">
        <v>0</v>
      </c>
      <c r="E582" s="135">
        <f t="shared" si="18"/>
        <v>5</v>
      </c>
      <c r="F582" s="22">
        <f t="shared" si="19"/>
        <v>0</v>
      </c>
      <c r="G582" s="23" t="s">
        <v>33</v>
      </c>
    </row>
    <row r="583" spans="2:7" x14ac:dyDescent="0.3">
      <c r="B583" s="20">
        <v>17.899999999999999</v>
      </c>
      <c r="C583" s="21">
        <v>5.8</v>
      </c>
      <c r="D583" s="22">
        <v>0</v>
      </c>
      <c r="E583" s="135">
        <f t="shared" si="18"/>
        <v>-29.2</v>
      </c>
      <c r="F583" s="22">
        <f t="shared" si="19"/>
        <v>0</v>
      </c>
      <c r="G583" s="23" t="s">
        <v>33</v>
      </c>
    </row>
    <row r="584" spans="2:7" x14ac:dyDescent="0.3">
      <c r="B584" s="20">
        <v>15</v>
      </c>
      <c r="C584" s="21">
        <v>13.1</v>
      </c>
      <c r="D584" s="22">
        <v>0</v>
      </c>
      <c r="E584" s="135">
        <f t="shared" si="18"/>
        <v>-21.9</v>
      </c>
      <c r="F584" s="22">
        <f t="shared" si="19"/>
        <v>0</v>
      </c>
      <c r="G584" s="23" t="s">
        <v>33</v>
      </c>
    </row>
    <row r="585" spans="2:7" x14ac:dyDescent="0.3">
      <c r="B585" s="20">
        <v>17</v>
      </c>
      <c r="C585" s="21">
        <v>15.1</v>
      </c>
      <c r="D585" s="22">
        <v>0</v>
      </c>
      <c r="E585" s="135">
        <f t="shared" si="18"/>
        <v>-19.899999999999999</v>
      </c>
      <c r="F585" s="22">
        <f t="shared" si="19"/>
        <v>0</v>
      </c>
      <c r="G585" s="23" t="s">
        <v>33</v>
      </c>
    </row>
    <row r="586" spans="2:7" x14ac:dyDescent="0.3">
      <c r="B586" s="20">
        <v>14.9</v>
      </c>
      <c r="C586" s="21">
        <v>27.3</v>
      </c>
      <c r="D586" s="22">
        <v>0</v>
      </c>
      <c r="E586" s="135">
        <f t="shared" si="18"/>
        <v>-7.6999999999999993</v>
      </c>
      <c r="F586" s="22">
        <f t="shared" si="19"/>
        <v>0</v>
      </c>
      <c r="G586" s="23" t="s">
        <v>33</v>
      </c>
    </row>
    <row r="587" spans="2:7" x14ac:dyDescent="0.3">
      <c r="B587" s="20">
        <v>5.7</v>
      </c>
      <c r="C587" s="21">
        <v>70</v>
      </c>
      <c r="D587" s="22">
        <v>0</v>
      </c>
      <c r="E587" s="135">
        <f t="shared" si="18"/>
        <v>35</v>
      </c>
      <c r="F587" s="22">
        <f t="shared" si="19"/>
        <v>0</v>
      </c>
      <c r="G587" s="23" t="s">
        <v>33</v>
      </c>
    </row>
    <row r="588" spans="2:7" x14ac:dyDescent="0.3">
      <c r="B588" s="20">
        <v>8</v>
      </c>
      <c r="C588" s="21">
        <v>40.799999999999997</v>
      </c>
      <c r="D588" s="22">
        <v>0</v>
      </c>
      <c r="E588" s="135">
        <f t="shared" si="18"/>
        <v>5.7999999999999972</v>
      </c>
      <c r="F588" s="22">
        <f t="shared" si="19"/>
        <v>0</v>
      </c>
      <c r="G588" s="23" t="s">
        <v>33</v>
      </c>
    </row>
    <row r="589" spans="2:7" x14ac:dyDescent="0.3">
      <c r="B589" s="20">
        <v>10</v>
      </c>
      <c r="C589" s="21">
        <v>55.3</v>
      </c>
      <c r="D589" s="22">
        <v>0</v>
      </c>
      <c r="E589" s="135">
        <f t="shared" si="18"/>
        <v>20.299999999999997</v>
      </c>
      <c r="F589" s="22">
        <f t="shared" si="19"/>
        <v>0</v>
      </c>
      <c r="G589" s="23" t="s">
        <v>33</v>
      </c>
    </row>
    <row r="590" spans="2:7" x14ac:dyDescent="0.3">
      <c r="B590" s="20">
        <v>16.5</v>
      </c>
      <c r="C590" s="21">
        <v>87.8</v>
      </c>
      <c r="D590" s="22">
        <v>0</v>
      </c>
      <c r="E590" s="135">
        <f t="shared" si="18"/>
        <v>52.8</v>
      </c>
      <c r="F590" s="22">
        <f t="shared" si="19"/>
        <v>0</v>
      </c>
      <c r="G590" s="23" t="s">
        <v>33</v>
      </c>
    </row>
    <row r="591" spans="2:7" x14ac:dyDescent="0.3">
      <c r="B591" s="20">
        <v>13</v>
      </c>
      <c r="C591" s="21">
        <v>14</v>
      </c>
      <c r="D591" s="22">
        <v>0</v>
      </c>
      <c r="E591" s="135">
        <f t="shared" si="18"/>
        <v>-21</v>
      </c>
      <c r="F591" s="22">
        <f t="shared" si="19"/>
        <v>0</v>
      </c>
      <c r="G591" s="23" t="s">
        <v>33</v>
      </c>
    </row>
    <row r="592" spans="2:7" x14ac:dyDescent="0.3">
      <c r="B592" s="20">
        <v>12.8</v>
      </c>
      <c r="C592" s="21">
        <v>14</v>
      </c>
      <c r="D592" s="22">
        <v>0</v>
      </c>
      <c r="E592" s="135">
        <f t="shared" si="18"/>
        <v>-21</v>
      </c>
      <c r="F592" s="22">
        <f t="shared" si="19"/>
        <v>0</v>
      </c>
      <c r="G592" s="23" t="s">
        <v>33</v>
      </c>
    </row>
    <row r="593" spans="2:7" x14ac:dyDescent="0.3">
      <c r="B593" s="20">
        <v>13.9</v>
      </c>
      <c r="C593" s="21">
        <v>25.8</v>
      </c>
      <c r="D593" s="22">
        <v>0</v>
      </c>
      <c r="E593" s="135">
        <f t="shared" si="18"/>
        <v>-9.1999999999999993</v>
      </c>
      <c r="F593" s="22">
        <f t="shared" si="19"/>
        <v>0</v>
      </c>
      <c r="G593" s="23" t="s">
        <v>33</v>
      </c>
    </row>
    <row r="594" spans="2:7" x14ac:dyDescent="0.3">
      <c r="B594" s="20">
        <v>14</v>
      </c>
      <c r="C594" s="21">
        <v>9.4</v>
      </c>
      <c r="D594" s="22">
        <v>0</v>
      </c>
      <c r="E594" s="135">
        <f t="shared" si="18"/>
        <v>-25.6</v>
      </c>
      <c r="F594" s="22">
        <f t="shared" si="19"/>
        <v>0</v>
      </c>
      <c r="G594" s="23" t="s">
        <v>33</v>
      </c>
    </row>
    <row r="595" spans="2:7" x14ac:dyDescent="0.3">
      <c r="B595" s="20">
        <v>15.4</v>
      </c>
      <c r="C595" s="21">
        <v>14.7</v>
      </c>
      <c r="D595" s="22">
        <v>0</v>
      </c>
      <c r="E595" s="135">
        <f t="shared" si="18"/>
        <v>-20.3</v>
      </c>
      <c r="F595" s="22">
        <f t="shared" si="19"/>
        <v>0</v>
      </c>
      <c r="G595" s="23" t="s">
        <v>33</v>
      </c>
    </row>
    <row r="596" spans="2:7" x14ac:dyDescent="0.3">
      <c r="B596" s="20">
        <v>9</v>
      </c>
      <c r="C596" s="21">
        <v>41</v>
      </c>
      <c r="D596" s="22">
        <v>0</v>
      </c>
      <c r="E596" s="135">
        <f t="shared" si="18"/>
        <v>6</v>
      </c>
      <c r="F596" s="22">
        <f t="shared" si="19"/>
        <v>0</v>
      </c>
      <c r="G596" s="23" t="s">
        <v>33</v>
      </c>
    </row>
    <row r="597" spans="2:7" x14ac:dyDescent="0.3">
      <c r="B597" s="20">
        <v>8.9</v>
      </c>
      <c r="C597" s="21">
        <v>88.9</v>
      </c>
      <c r="D597" s="22">
        <v>0</v>
      </c>
      <c r="E597" s="135">
        <f t="shared" si="18"/>
        <v>53.900000000000006</v>
      </c>
      <c r="F597" s="22">
        <f t="shared" si="19"/>
        <v>0</v>
      </c>
      <c r="G597" s="23" t="s">
        <v>33</v>
      </c>
    </row>
    <row r="598" spans="2:7" x14ac:dyDescent="0.3">
      <c r="B598" s="20">
        <v>18</v>
      </c>
      <c r="C598" s="21">
        <v>36.700000000000003</v>
      </c>
      <c r="D598" s="22">
        <v>0</v>
      </c>
      <c r="E598" s="135">
        <f t="shared" si="18"/>
        <v>1.7000000000000028</v>
      </c>
      <c r="F598" s="22">
        <f t="shared" si="19"/>
        <v>0</v>
      </c>
      <c r="G598" s="23" t="s">
        <v>33</v>
      </c>
    </row>
    <row r="599" spans="2:7" x14ac:dyDescent="0.3">
      <c r="B599" s="20">
        <v>15</v>
      </c>
      <c r="C599" s="21">
        <v>59.7</v>
      </c>
      <c r="D599" s="22">
        <v>0</v>
      </c>
      <c r="E599" s="135">
        <f t="shared" si="18"/>
        <v>24.700000000000003</v>
      </c>
      <c r="F599" s="22">
        <f t="shared" si="19"/>
        <v>0</v>
      </c>
      <c r="G599" s="23" t="s">
        <v>33</v>
      </c>
    </row>
    <row r="600" spans="2:7" x14ac:dyDescent="0.3">
      <c r="B600" s="20">
        <v>11.9</v>
      </c>
      <c r="C600" s="21">
        <v>68.8</v>
      </c>
      <c r="D600" s="22">
        <v>0</v>
      </c>
      <c r="E600" s="135">
        <f t="shared" si="18"/>
        <v>33.799999999999997</v>
      </c>
      <c r="F600" s="22">
        <f t="shared" si="19"/>
        <v>0</v>
      </c>
      <c r="G600" s="23" t="s">
        <v>33</v>
      </c>
    </row>
    <row r="601" spans="2:7" x14ac:dyDescent="0.3">
      <c r="B601" s="20">
        <v>17.899999999999999</v>
      </c>
      <c r="C601" s="21">
        <v>43.9</v>
      </c>
      <c r="D601" s="22">
        <v>0</v>
      </c>
      <c r="E601" s="135">
        <f t="shared" si="18"/>
        <v>8.8999999999999986</v>
      </c>
      <c r="F601" s="22">
        <f t="shared" si="19"/>
        <v>0</v>
      </c>
      <c r="G601" s="23" t="s">
        <v>33</v>
      </c>
    </row>
    <row r="602" spans="2:7" x14ac:dyDescent="0.3">
      <c r="B602" s="20">
        <v>20.9</v>
      </c>
      <c r="C602" s="21">
        <v>18.399999999999999</v>
      </c>
      <c r="D602" s="22">
        <v>0</v>
      </c>
      <c r="E602" s="135">
        <f t="shared" si="18"/>
        <v>-16.600000000000001</v>
      </c>
      <c r="F602" s="22">
        <f t="shared" si="19"/>
        <v>0</v>
      </c>
      <c r="G602" s="23" t="s">
        <v>33</v>
      </c>
    </row>
    <row r="603" spans="2:7" x14ac:dyDescent="0.3">
      <c r="B603" s="20">
        <v>10.9</v>
      </c>
      <c r="C603" s="21">
        <v>60.4</v>
      </c>
      <c r="D603" s="22">
        <v>0</v>
      </c>
      <c r="E603" s="135">
        <f t="shared" si="18"/>
        <v>25.4</v>
      </c>
      <c r="F603" s="22">
        <f t="shared" si="19"/>
        <v>0</v>
      </c>
      <c r="G603" s="23" t="s">
        <v>33</v>
      </c>
    </row>
    <row r="604" spans="2:7" x14ac:dyDescent="0.3">
      <c r="B604" s="20">
        <v>6.9</v>
      </c>
      <c r="C604" s="21">
        <v>71.7</v>
      </c>
      <c r="D604" s="22">
        <v>1</v>
      </c>
      <c r="E604" s="135">
        <f t="shared" si="18"/>
        <v>36.700000000000003</v>
      </c>
      <c r="F604" s="22">
        <f t="shared" si="19"/>
        <v>1</v>
      </c>
      <c r="G604" s="23" t="s">
        <v>50</v>
      </c>
    </row>
    <row r="605" spans="2:7" x14ac:dyDescent="0.3">
      <c r="B605" s="20">
        <v>9.9</v>
      </c>
      <c r="C605" s="21">
        <v>59.9</v>
      </c>
      <c r="D605" s="22">
        <v>1</v>
      </c>
      <c r="E605" s="135">
        <f t="shared" si="18"/>
        <v>24.9</v>
      </c>
      <c r="F605" s="22">
        <f t="shared" si="19"/>
        <v>1</v>
      </c>
      <c r="G605" s="23" t="s">
        <v>50</v>
      </c>
    </row>
    <row r="606" spans="2:7" x14ac:dyDescent="0.3">
      <c r="B606" s="20">
        <v>9.9</v>
      </c>
      <c r="C606" s="21">
        <v>78.7</v>
      </c>
      <c r="D606" s="22">
        <v>1</v>
      </c>
      <c r="E606" s="135">
        <f t="shared" si="18"/>
        <v>43.7</v>
      </c>
      <c r="F606" s="22">
        <f t="shared" si="19"/>
        <v>1</v>
      </c>
      <c r="G606" s="23" t="s">
        <v>50</v>
      </c>
    </row>
    <row r="607" spans="2:7" x14ac:dyDescent="0.3">
      <c r="B607" s="20">
        <v>18.899999999999999</v>
      </c>
      <c r="C607" s="21">
        <v>49.4</v>
      </c>
      <c r="D607" s="22">
        <v>1</v>
      </c>
      <c r="E607" s="135">
        <f t="shared" si="18"/>
        <v>14.399999999999999</v>
      </c>
      <c r="F607" s="22">
        <f t="shared" si="19"/>
        <v>1</v>
      </c>
      <c r="G607" s="23" t="s">
        <v>50</v>
      </c>
    </row>
    <row r="608" spans="2:7" x14ac:dyDescent="0.3">
      <c r="B608" s="20">
        <v>11.9</v>
      </c>
      <c r="C608" s="21">
        <v>15.8</v>
      </c>
      <c r="D608" s="22">
        <v>1</v>
      </c>
      <c r="E608" s="135">
        <f t="shared" si="18"/>
        <v>-19.2</v>
      </c>
      <c r="F608" s="22">
        <f t="shared" si="19"/>
        <v>1</v>
      </c>
      <c r="G608" s="23" t="s">
        <v>50</v>
      </c>
    </row>
    <row r="609" spans="2:7" x14ac:dyDescent="0.3">
      <c r="B609" s="20">
        <v>16.899999999999999</v>
      </c>
      <c r="C609" s="21">
        <v>6.7</v>
      </c>
      <c r="D609" s="22">
        <v>1</v>
      </c>
      <c r="E609" s="135">
        <f t="shared" si="18"/>
        <v>-28.3</v>
      </c>
      <c r="F609" s="22">
        <f t="shared" si="19"/>
        <v>1</v>
      </c>
      <c r="G609" s="23" t="s">
        <v>50</v>
      </c>
    </row>
    <row r="610" spans="2:7" x14ac:dyDescent="0.3">
      <c r="B610" s="20">
        <v>11.9</v>
      </c>
      <c r="C610" s="21">
        <v>36.200000000000003</v>
      </c>
      <c r="D610" s="22">
        <v>1</v>
      </c>
      <c r="E610" s="135">
        <f t="shared" si="18"/>
        <v>1.2000000000000028</v>
      </c>
      <c r="F610" s="22">
        <f t="shared" si="19"/>
        <v>1</v>
      </c>
      <c r="G610" s="23" t="s">
        <v>50</v>
      </c>
    </row>
    <row r="611" spans="2:7" x14ac:dyDescent="0.3">
      <c r="B611" s="20">
        <v>14.4</v>
      </c>
      <c r="C611" s="21">
        <v>11.9</v>
      </c>
      <c r="D611" s="22">
        <v>1</v>
      </c>
      <c r="E611" s="135">
        <f t="shared" si="18"/>
        <v>-23.1</v>
      </c>
      <c r="F611" s="22">
        <f t="shared" si="19"/>
        <v>1</v>
      </c>
      <c r="G611" s="23" t="s">
        <v>50</v>
      </c>
    </row>
    <row r="612" spans="2:7" x14ac:dyDescent="0.3">
      <c r="B612" s="20">
        <v>16.899999999999999</v>
      </c>
      <c r="C612" s="21">
        <v>20.7</v>
      </c>
      <c r="D612" s="22">
        <v>1</v>
      </c>
      <c r="E612" s="135">
        <f t="shared" si="18"/>
        <v>-14.3</v>
      </c>
      <c r="F612" s="22">
        <f t="shared" si="19"/>
        <v>1</v>
      </c>
      <c r="G612" s="23" t="s">
        <v>50</v>
      </c>
    </row>
    <row r="613" spans="2:7" x14ac:dyDescent="0.3">
      <c r="B613" s="20">
        <v>14.7</v>
      </c>
      <c r="C613" s="21">
        <v>28.9</v>
      </c>
      <c r="D613" s="22">
        <v>1</v>
      </c>
      <c r="E613" s="135">
        <f t="shared" si="18"/>
        <v>-6.1000000000000014</v>
      </c>
      <c r="F613" s="22">
        <f t="shared" si="19"/>
        <v>1</v>
      </c>
      <c r="G613" s="23" t="s">
        <v>50</v>
      </c>
    </row>
    <row r="614" spans="2:7" x14ac:dyDescent="0.3">
      <c r="B614" s="20">
        <v>13.9</v>
      </c>
      <c r="C614" s="21">
        <v>30</v>
      </c>
      <c r="D614" s="22">
        <v>1</v>
      </c>
      <c r="E614" s="135">
        <f t="shared" si="18"/>
        <v>-5</v>
      </c>
      <c r="F614" s="22">
        <f t="shared" si="19"/>
        <v>1</v>
      </c>
      <c r="G614" s="23" t="s">
        <v>50</v>
      </c>
    </row>
    <row r="615" spans="2:7" x14ac:dyDescent="0.3">
      <c r="B615" s="20">
        <v>12.9</v>
      </c>
      <c r="C615" s="21">
        <v>18.2</v>
      </c>
      <c r="D615" s="22">
        <v>1</v>
      </c>
      <c r="E615" s="135">
        <f t="shared" si="18"/>
        <v>-16.8</v>
      </c>
      <c r="F615" s="22">
        <f t="shared" si="19"/>
        <v>1</v>
      </c>
      <c r="G615" s="23" t="s">
        <v>50</v>
      </c>
    </row>
    <row r="616" spans="2:7" x14ac:dyDescent="0.3">
      <c r="B616" s="20">
        <v>5.4</v>
      </c>
      <c r="C616" s="21">
        <v>73.5</v>
      </c>
      <c r="D616" s="22">
        <v>1</v>
      </c>
      <c r="E616" s="135">
        <f t="shared" si="18"/>
        <v>38.5</v>
      </c>
      <c r="F616" s="22">
        <f t="shared" si="19"/>
        <v>1</v>
      </c>
      <c r="G616" s="23" t="s">
        <v>50</v>
      </c>
    </row>
    <row r="617" spans="2:7" x14ac:dyDescent="0.3">
      <c r="B617" s="20">
        <v>14.5</v>
      </c>
      <c r="C617" s="21">
        <v>22.9</v>
      </c>
      <c r="D617" s="22">
        <v>1</v>
      </c>
      <c r="E617" s="135">
        <f t="shared" si="18"/>
        <v>-12.100000000000001</v>
      </c>
      <c r="F617" s="22">
        <f t="shared" si="19"/>
        <v>1</v>
      </c>
      <c r="G617" s="23" t="s">
        <v>50</v>
      </c>
    </row>
    <row r="618" spans="2:7" x14ac:dyDescent="0.3">
      <c r="B618" s="20">
        <v>13.9</v>
      </c>
      <c r="C618" s="21">
        <v>36.1</v>
      </c>
      <c r="D618" s="22">
        <v>1</v>
      </c>
      <c r="E618" s="135">
        <f t="shared" si="18"/>
        <v>1.1000000000000014</v>
      </c>
      <c r="F618" s="22">
        <f t="shared" si="19"/>
        <v>1</v>
      </c>
      <c r="G618" s="23" t="s">
        <v>50</v>
      </c>
    </row>
    <row r="619" spans="2:7" x14ac:dyDescent="0.3">
      <c r="B619" s="20">
        <v>14.9</v>
      </c>
      <c r="C619" s="21">
        <v>24.3</v>
      </c>
      <c r="D619" s="22">
        <v>1</v>
      </c>
      <c r="E619" s="135">
        <f t="shared" si="18"/>
        <v>-10.7</v>
      </c>
      <c r="F619" s="22">
        <f t="shared" si="19"/>
        <v>1</v>
      </c>
      <c r="G619" s="23" t="s">
        <v>50</v>
      </c>
    </row>
    <row r="620" spans="2:7" x14ac:dyDescent="0.3">
      <c r="B620" s="20">
        <v>17.899999999999999</v>
      </c>
      <c r="C620" s="21">
        <v>14.8</v>
      </c>
      <c r="D620" s="22">
        <v>1</v>
      </c>
      <c r="E620" s="135">
        <f t="shared" si="18"/>
        <v>-20.2</v>
      </c>
      <c r="F620" s="22">
        <f t="shared" si="19"/>
        <v>1</v>
      </c>
      <c r="G620" s="23" t="s">
        <v>50</v>
      </c>
    </row>
    <row r="621" spans="2:7" x14ac:dyDescent="0.3">
      <c r="B621" s="20">
        <v>14.9</v>
      </c>
      <c r="C621" s="21">
        <v>40.799999999999997</v>
      </c>
      <c r="D621" s="22">
        <v>1</v>
      </c>
      <c r="E621" s="135">
        <f t="shared" si="18"/>
        <v>5.7999999999999972</v>
      </c>
      <c r="F621" s="22">
        <f t="shared" si="19"/>
        <v>1</v>
      </c>
      <c r="G621" s="23" t="s">
        <v>50</v>
      </c>
    </row>
    <row r="622" spans="2:7" x14ac:dyDescent="0.3">
      <c r="B622" s="20">
        <v>24.9</v>
      </c>
      <c r="C622" s="21">
        <v>11.3</v>
      </c>
      <c r="D622" s="22">
        <v>1</v>
      </c>
      <c r="E622" s="135">
        <f t="shared" si="18"/>
        <v>-23.7</v>
      </c>
      <c r="F622" s="22">
        <f t="shared" si="19"/>
        <v>1</v>
      </c>
      <c r="G622" s="23" t="s">
        <v>50</v>
      </c>
    </row>
    <row r="623" spans="2:7" x14ac:dyDescent="0.3">
      <c r="B623" s="20">
        <v>21.9</v>
      </c>
      <c r="C623" s="21">
        <v>27.8</v>
      </c>
      <c r="D623" s="22">
        <v>1</v>
      </c>
      <c r="E623" s="135">
        <f t="shared" si="18"/>
        <v>-7.1999999999999993</v>
      </c>
      <c r="F623" s="22">
        <f t="shared" si="19"/>
        <v>1</v>
      </c>
      <c r="G623" s="23" t="s">
        <v>50</v>
      </c>
    </row>
    <row r="624" spans="2:7" x14ac:dyDescent="0.3">
      <c r="B624" s="20">
        <v>6</v>
      </c>
      <c r="C624" s="21">
        <v>106.9</v>
      </c>
      <c r="D624" s="22">
        <v>1</v>
      </c>
      <c r="E624" s="135">
        <f t="shared" si="18"/>
        <v>71.900000000000006</v>
      </c>
      <c r="F624" s="22">
        <f t="shared" si="19"/>
        <v>1</v>
      </c>
      <c r="G624" s="23" t="s">
        <v>50</v>
      </c>
    </row>
    <row r="625" spans="2:7" x14ac:dyDescent="0.3">
      <c r="B625" s="20">
        <v>11.9</v>
      </c>
      <c r="C625" s="21">
        <v>53.6</v>
      </c>
      <c r="D625" s="22">
        <v>1</v>
      </c>
      <c r="E625" s="135">
        <f t="shared" si="18"/>
        <v>18.600000000000001</v>
      </c>
      <c r="F625" s="22">
        <f t="shared" si="19"/>
        <v>1</v>
      </c>
      <c r="G625" s="23" t="s">
        <v>50</v>
      </c>
    </row>
    <row r="626" spans="2:7" x14ac:dyDescent="0.3">
      <c r="B626" s="20">
        <v>19.899999999999999</v>
      </c>
      <c r="C626" s="21">
        <v>12.7</v>
      </c>
      <c r="D626" s="22">
        <v>1</v>
      </c>
      <c r="E626" s="135">
        <f t="shared" si="18"/>
        <v>-22.3</v>
      </c>
      <c r="F626" s="22">
        <f t="shared" si="19"/>
        <v>1</v>
      </c>
      <c r="G626" s="23" t="s">
        <v>50</v>
      </c>
    </row>
    <row r="627" spans="2:7" x14ac:dyDescent="0.3">
      <c r="B627" s="20">
        <v>27.9</v>
      </c>
      <c r="C627" s="21">
        <v>0.1</v>
      </c>
      <c r="D627" s="22">
        <v>1</v>
      </c>
      <c r="E627" s="135">
        <f t="shared" si="18"/>
        <v>-34.9</v>
      </c>
      <c r="F627" s="22">
        <f t="shared" si="19"/>
        <v>1</v>
      </c>
      <c r="G627" s="23" t="s">
        <v>50</v>
      </c>
    </row>
    <row r="628" spans="2:7" x14ac:dyDescent="0.3">
      <c r="B628" s="20">
        <v>13.9</v>
      </c>
      <c r="C628" s="21">
        <v>44</v>
      </c>
      <c r="D628" s="22">
        <v>1</v>
      </c>
      <c r="E628" s="135">
        <f t="shared" si="18"/>
        <v>9</v>
      </c>
      <c r="F628" s="22">
        <f t="shared" si="19"/>
        <v>1</v>
      </c>
      <c r="G628" s="23" t="s">
        <v>50</v>
      </c>
    </row>
    <row r="629" spans="2:7" x14ac:dyDescent="0.3">
      <c r="B629" s="20">
        <v>6.9</v>
      </c>
      <c r="C629" s="21">
        <v>96.2</v>
      </c>
      <c r="D629" s="22">
        <v>1</v>
      </c>
      <c r="E629" s="135">
        <f t="shared" si="18"/>
        <v>61.2</v>
      </c>
      <c r="F629" s="22">
        <f t="shared" si="19"/>
        <v>1</v>
      </c>
      <c r="G629" s="23" t="s">
        <v>50</v>
      </c>
    </row>
    <row r="630" spans="2:7" x14ac:dyDescent="0.3">
      <c r="B630" s="20">
        <v>15.9</v>
      </c>
      <c r="C630" s="21">
        <v>46.5</v>
      </c>
      <c r="D630" s="22">
        <v>1</v>
      </c>
      <c r="E630" s="135">
        <f t="shared" si="18"/>
        <v>11.5</v>
      </c>
      <c r="F630" s="22">
        <f t="shared" si="19"/>
        <v>1</v>
      </c>
      <c r="G630" s="23" t="s">
        <v>50</v>
      </c>
    </row>
    <row r="631" spans="2:7" x14ac:dyDescent="0.3">
      <c r="B631" s="20">
        <v>12.9</v>
      </c>
      <c r="C631" s="21">
        <v>30.4</v>
      </c>
      <c r="D631" s="22">
        <v>1</v>
      </c>
      <c r="E631" s="135">
        <f t="shared" si="18"/>
        <v>-4.6000000000000014</v>
      </c>
      <c r="F631" s="22">
        <f t="shared" si="19"/>
        <v>1</v>
      </c>
      <c r="G631" s="23" t="s">
        <v>50</v>
      </c>
    </row>
    <row r="632" spans="2:7" x14ac:dyDescent="0.3">
      <c r="B632" s="20">
        <v>17.899999999999999</v>
      </c>
      <c r="C632" s="21">
        <v>29.9</v>
      </c>
      <c r="D632" s="22">
        <v>1</v>
      </c>
      <c r="E632" s="135">
        <f t="shared" si="18"/>
        <v>-5.1000000000000014</v>
      </c>
      <c r="F632" s="22">
        <f t="shared" si="19"/>
        <v>1</v>
      </c>
      <c r="G632" s="23" t="s">
        <v>50</v>
      </c>
    </row>
    <row r="633" spans="2:7" x14ac:dyDescent="0.3">
      <c r="B633" s="20">
        <v>9.9</v>
      </c>
      <c r="C633" s="21">
        <v>40.5</v>
      </c>
      <c r="D633" s="22">
        <v>1</v>
      </c>
      <c r="E633" s="135">
        <f t="shared" si="18"/>
        <v>5.5</v>
      </c>
      <c r="F633" s="22">
        <f t="shared" si="19"/>
        <v>1</v>
      </c>
      <c r="G633" s="23" t="s">
        <v>50</v>
      </c>
    </row>
    <row r="634" spans="2:7" x14ac:dyDescent="0.3">
      <c r="B634" s="20">
        <v>30.9</v>
      </c>
      <c r="C634" s="21">
        <v>49.7</v>
      </c>
      <c r="D634" s="22">
        <v>0</v>
      </c>
      <c r="E634" s="135">
        <f t="shared" si="18"/>
        <v>14.700000000000003</v>
      </c>
      <c r="F634" s="22">
        <f t="shared" si="19"/>
        <v>0</v>
      </c>
      <c r="G634" s="23" t="s">
        <v>33</v>
      </c>
    </row>
    <row r="635" spans="2:7" x14ac:dyDescent="0.3">
      <c r="B635" s="20">
        <v>13.8</v>
      </c>
      <c r="C635" s="21">
        <v>42.7</v>
      </c>
      <c r="D635" s="22">
        <v>0</v>
      </c>
      <c r="E635" s="135">
        <f t="shared" si="18"/>
        <v>7.7000000000000028</v>
      </c>
      <c r="F635" s="22">
        <f t="shared" si="19"/>
        <v>0</v>
      </c>
      <c r="G635" s="23" t="s">
        <v>33</v>
      </c>
    </row>
    <row r="636" spans="2:7" x14ac:dyDescent="0.3">
      <c r="B636" s="20">
        <v>17.899999999999999</v>
      </c>
      <c r="C636" s="21">
        <v>14.4</v>
      </c>
      <c r="D636" s="22">
        <v>0</v>
      </c>
      <c r="E636" s="135">
        <f t="shared" si="18"/>
        <v>-20.6</v>
      </c>
      <c r="F636" s="22">
        <f t="shared" si="19"/>
        <v>0</v>
      </c>
      <c r="G636" s="23" t="s">
        <v>33</v>
      </c>
    </row>
    <row r="637" spans="2:7" x14ac:dyDescent="0.3">
      <c r="B637" s="20">
        <v>16.899999999999999</v>
      </c>
      <c r="C637" s="21">
        <v>22</v>
      </c>
      <c r="D637" s="22">
        <v>0</v>
      </c>
      <c r="E637" s="135">
        <f t="shared" si="18"/>
        <v>-13</v>
      </c>
      <c r="F637" s="22">
        <f t="shared" si="19"/>
        <v>0</v>
      </c>
      <c r="G637" s="23" t="s">
        <v>33</v>
      </c>
    </row>
    <row r="638" spans="2:7" x14ac:dyDescent="0.3">
      <c r="B638" s="20">
        <v>21.9</v>
      </c>
      <c r="C638" s="21">
        <v>13.2</v>
      </c>
      <c r="D638" s="22">
        <v>0</v>
      </c>
      <c r="E638" s="135">
        <f t="shared" si="18"/>
        <v>-21.8</v>
      </c>
      <c r="F638" s="22">
        <f t="shared" si="19"/>
        <v>0</v>
      </c>
      <c r="G638" s="23" t="s">
        <v>33</v>
      </c>
    </row>
    <row r="639" spans="2:7" x14ac:dyDescent="0.3">
      <c r="B639" s="20">
        <v>21.9</v>
      </c>
      <c r="C639" s="21">
        <v>23.6</v>
      </c>
      <c r="D639" s="22">
        <v>0</v>
      </c>
      <c r="E639" s="135">
        <f t="shared" si="18"/>
        <v>-11.399999999999999</v>
      </c>
      <c r="F639" s="22">
        <f t="shared" si="19"/>
        <v>0</v>
      </c>
      <c r="G639" s="23" t="s">
        <v>33</v>
      </c>
    </row>
    <row r="640" spans="2:7" x14ac:dyDescent="0.3">
      <c r="B640" s="20">
        <v>16.899999999999999</v>
      </c>
      <c r="C640" s="21">
        <v>29.6</v>
      </c>
      <c r="D640" s="22">
        <v>0</v>
      </c>
      <c r="E640" s="135">
        <f t="shared" si="18"/>
        <v>-5.3999999999999986</v>
      </c>
      <c r="F640" s="22">
        <f t="shared" si="19"/>
        <v>0</v>
      </c>
      <c r="G640" s="23" t="s">
        <v>33</v>
      </c>
    </row>
    <row r="641" spans="2:7" x14ac:dyDescent="0.3">
      <c r="B641" s="20">
        <v>15.9</v>
      </c>
      <c r="C641" s="21">
        <v>36.299999999999997</v>
      </c>
      <c r="D641" s="22">
        <v>0</v>
      </c>
      <c r="E641" s="135">
        <f t="shared" si="18"/>
        <v>1.2999999999999972</v>
      </c>
      <c r="F641" s="22">
        <f t="shared" si="19"/>
        <v>0</v>
      </c>
      <c r="G641" s="23" t="s">
        <v>33</v>
      </c>
    </row>
    <row r="642" spans="2:7" x14ac:dyDescent="0.3">
      <c r="B642" s="20">
        <v>23.9</v>
      </c>
      <c r="C642" s="21">
        <v>14.4</v>
      </c>
      <c r="D642" s="22">
        <v>0</v>
      </c>
      <c r="E642" s="135">
        <f t="shared" si="18"/>
        <v>-20.6</v>
      </c>
      <c r="F642" s="22">
        <f t="shared" si="19"/>
        <v>0</v>
      </c>
      <c r="G642" s="23" t="s">
        <v>33</v>
      </c>
    </row>
    <row r="643" spans="2:7" x14ac:dyDescent="0.3">
      <c r="B643" s="20">
        <v>22.9</v>
      </c>
      <c r="C643" s="21">
        <v>21.8</v>
      </c>
      <c r="D643" s="22">
        <v>0</v>
      </c>
      <c r="E643" s="135">
        <f t="shared" ref="E643:E706" si="20">C643-35</f>
        <v>-13.2</v>
      </c>
      <c r="F643" s="22">
        <f t="shared" si="19"/>
        <v>0</v>
      </c>
      <c r="G643" s="23" t="s">
        <v>33</v>
      </c>
    </row>
    <row r="644" spans="2:7" x14ac:dyDescent="0.3">
      <c r="B644" s="20">
        <v>21.9</v>
      </c>
      <c r="C644" s="21">
        <v>35.200000000000003</v>
      </c>
      <c r="D644" s="22">
        <v>0</v>
      </c>
      <c r="E644" s="135">
        <f t="shared" si="20"/>
        <v>0.20000000000000284</v>
      </c>
      <c r="F644" s="22">
        <f t="shared" ref="F644:F707" si="21">D644-0</f>
        <v>0</v>
      </c>
      <c r="G644" s="23" t="s">
        <v>33</v>
      </c>
    </row>
    <row r="645" spans="2:7" x14ac:dyDescent="0.3">
      <c r="B645" s="20">
        <v>22.9</v>
      </c>
      <c r="C645" s="21">
        <v>30.2</v>
      </c>
      <c r="D645" s="22">
        <v>0</v>
      </c>
      <c r="E645" s="135">
        <f t="shared" si="20"/>
        <v>-4.8000000000000007</v>
      </c>
      <c r="F645" s="22">
        <f t="shared" si="21"/>
        <v>0</v>
      </c>
      <c r="G645" s="23" t="s">
        <v>33</v>
      </c>
    </row>
    <row r="646" spans="2:7" x14ac:dyDescent="0.3">
      <c r="B646" s="20">
        <v>25.9</v>
      </c>
      <c r="C646" s="21">
        <v>11</v>
      </c>
      <c r="D646" s="22">
        <v>0</v>
      </c>
      <c r="E646" s="135">
        <f t="shared" si="20"/>
        <v>-24</v>
      </c>
      <c r="F646" s="22">
        <f t="shared" si="21"/>
        <v>0</v>
      </c>
      <c r="G646" s="23" t="s">
        <v>33</v>
      </c>
    </row>
    <row r="647" spans="2:7" x14ac:dyDescent="0.3">
      <c r="B647" s="20">
        <v>12.8</v>
      </c>
      <c r="C647" s="21">
        <v>45.2</v>
      </c>
      <c r="D647" s="22">
        <v>0</v>
      </c>
      <c r="E647" s="135">
        <f t="shared" si="20"/>
        <v>10.200000000000003</v>
      </c>
      <c r="F647" s="22">
        <f t="shared" si="21"/>
        <v>0</v>
      </c>
      <c r="G647" s="23" t="s">
        <v>33</v>
      </c>
    </row>
    <row r="648" spans="2:7" x14ac:dyDescent="0.3">
      <c r="B648" s="20">
        <v>23.9</v>
      </c>
      <c r="C648" s="21">
        <v>20.9</v>
      </c>
      <c r="D648" s="22">
        <v>0</v>
      </c>
      <c r="E648" s="135">
        <f t="shared" si="20"/>
        <v>-14.100000000000001</v>
      </c>
      <c r="F648" s="22">
        <f t="shared" si="21"/>
        <v>0</v>
      </c>
      <c r="G648" s="23" t="s">
        <v>33</v>
      </c>
    </row>
    <row r="649" spans="2:7" x14ac:dyDescent="0.3">
      <c r="B649" s="20">
        <v>24.9</v>
      </c>
      <c r="C649" s="21">
        <v>31.1</v>
      </c>
      <c r="D649" s="22">
        <v>0</v>
      </c>
      <c r="E649" s="135">
        <f t="shared" si="20"/>
        <v>-3.8999999999999986</v>
      </c>
      <c r="F649" s="22">
        <f t="shared" si="21"/>
        <v>0</v>
      </c>
      <c r="G649" s="23" t="s">
        <v>33</v>
      </c>
    </row>
    <row r="650" spans="2:7" x14ac:dyDescent="0.3">
      <c r="B650" s="20">
        <v>19.899999999999999</v>
      </c>
      <c r="C650" s="21">
        <v>41.8</v>
      </c>
      <c r="D650" s="22">
        <v>0</v>
      </c>
      <c r="E650" s="135">
        <f t="shared" si="20"/>
        <v>6.7999999999999972</v>
      </c>
      <c r="F650" s="22">
        <f t="shared" si="21"/>
        <v>0</v>
      </c>
      <c r="G650" s="23" t="s">
        <v>33</v>
      </c>
    </row>
    <row r="651" spans="2:7" x14ac:dyDescent="0.3">
      <c r="B651" s="20">
        <v>13.9</v>
      </c>
      <c r="C651" s="21">
        <v>32.5</v>
      </c>
      <c r="D651" s="22">
        <v>1</v>
      </c>
      <c r="E651" s="135">
        <f t="shared" si="20"/>
        <v>-2.5</v>
      </c>
      <c r="F651" s="22">
        <f t="shared" si="21"/>
        <v>1</v>
      </c>
      <c r="G651" s="23" t="s">
        <v>50</v>
      </c>
    </row>
    <row r="652" spans="2:7" x14ac:dyDescent="0.3">
      <c r="B652" s="20">
        <v>8</v>
      </c>
      <c r="C652" s="21">
        <v>72.599999999999994</v>
      </c>
      <c r="D652" s="22">
        <v>1</v>
      </c>
      <c r="E652" s="135">
        <f t="shared" si="20"/>
        <v>37.599999999999994</v>
      </c>
      <c r="F652" s="22">
        <f t="shared" si="21"/>
        <v>1</v>
      </c>
      <c r="G652" s="23" t="s">
        <v>50</v>
      </c>
    </row>
    <row r="653" spans="2:7" x14ac:dyDescent="0.3">
      <c r="B653" s="20">
        <v>6.8</v>
      </c>
      <c r="C653" s="21">
        <v>75</v>
      </c>
      <c r="D653" s="22">
        <v>1</v>
      </c>
      <c r="E653" s="135">
        <f t="shared" si="20"/>
        <v>40</v>
      </c>
      <c r="F653" s="22">
        <f t="shared" si="21"/>
        <v>1</v>
      </c>
      <c r="G653" s="23" t="s">
        <v>50</v>
      </c>
    </row>
    <row r="654" spans="2:7" x14ac:dyDescent="0.3">
      <c r="B654" s="20">
        <v>19.899999999999999</v>
      </c>
      <c r="C654" s="21">
        <v>53.5</v>
      </c>
      <c r="D654" s="22">
        <v>1</v>
      </c>
      <c r="E654" s="135">
        <f t="shared" si="20"/>
        <v>18.5</v>
      </c>
      <c r="F654" s="22">
        <f t="shared" si="21"/>
        <v>1</v>
      </c>
      <c r="G654" s="23" t="s">
        <v>50</v>
      </c>
    </row>
    <row r="655" spans="2:7" x14ac:dyDescent="0.3">
      <c r="B655" s="20">
        <v>16.7</v>
      </c>
      <c r="C655" s="21">
        <v>32.1</v>
      </c>
      <c r="D655" s="22">
        <v>0</v>
      </c>
      <c r="E655" s="135">
        <f t="shared" si="20"/>
        <v>-2.8999999999999986</v>
      </c>
      <c r="F655" s="22">
        <f t="shared" si="21"/>
        <v>0</v>
      </c>
      <c r="G655" s="23" t="s">
        <v>33</v>
      </c>
    </row>
    <row r="656" spans="2:7" x14ac:dyDescent="0.3">
      <c r="B656" s="20">
        <v>15.4</v>
      </c>
      <c r="C656" s="21">
        <v>51.4</v>
      </c>
      <c r="D656" s="22">
        <v>0</v>
      </c>
      <c r="E656" s="135">
        <f t="shared" si="20"/>
        <v>16.399999999999999</v>
      </c>
      <c r="F656" s="22">
        <f t="shared" si="21"/>
        <v>0</v>
      </c>
      <c r="G656" s="23" t="s">
        <v>33</v>
      </c>
    </row>
    <row r="657" spans="2:7" x14ac:dyDescent="0.3">
      <c r="B657" s="20">
        <v>12.4</v>
      </c>
      <c r="C657" s="21">
        <v>27.9</v>
      </c>
      <c r="D657" s="22">
        <v>0</v>
      </c>
      <c r="E657" s="135">
        <f t="shared" si="20"/>
        <v>-7.1000000000000014</v>
      </c>
      <c r="F657" s="22">
        <f t="shared" si="21"/>
        <v>0</v>
      </c>
      <c r="G657" s="23" t="s">
        <v>33</v>
      </c>
    </row>
    <row r="658" spans="2:7" x14ac:dyDescent="0.3">
      <c r="B658" s="20">
        <v>16.899999999999999</v>
      </c>
      <c r="C658" s="21">
        <v>4</v>
      </c>
      <c r="D658" s="22">
        <v>0</v>
      </c>
      <c r="E658" s="135">
        <f t="shared" si="20"/>
        <v>-31</v>
      </c>
      <c r="F658" s="22">
        <f t="shared" si="21"/>
        <v>0</v>
      </c>
      <c r="G658" s="23" t="s">
        <v>33</v>
      </c>
    </row>
    <row r="659" spans="2:7" x14ac:dyDescent="0.3">
      <c r="B659" s="20">
        <v>19.899999999999999</v>
      </c>
      <c r="C659" s="21">
        <v>0.7</v>
      </c>
      <c r="D659" s="22">
        <v>0</v>
      </c>
      <c r="E659" s="135">
        <f t="shared" si="20"/>
        <v>-34.299999999999997</v>
      </c>
      <c r="F659" s="22">
        <f t="shared" si="21"/>
        <v>0</v>
      </c>
      <c r="G659" s="23" t="s">
        <v>33</v>
      </c>
    </row>
    <row r="660" spans="2:7" x14ac:dyDescent="0.3">
      <c r="B660" s="20">
        <v>9.5</v>
      </c>
      <c r="C660" s="21">
        <v>83.3</v>
      </c>
      <c r="D660" s="22">
        <v>0</v>
      </c>
      <c r="E660" s="135">
        <f t="shared" si="20"/>
        <v>48.3</v>
      </c>
      <c r="F660" s="22">
        <f t="shared" si="21"/>
        <v>0</v>
      </c>
      <c r="G660" s="23" t="s">
        <v>33</v>
      </c>
    </row>
    <row r="661" spans="2:7" x14ac:dyDescent="0.3">
      <c r="B661" s="20">
        <v>17.899999999999999</v>
      </c>
      <c r="C661" s="21">
        <v>29.1</v>
      </c>
      <c r="D661" s="22">
        <v>0</v>
      </c>
      <c r="E661" s="135">
        <f t="shared" si="20"/>
        <v>-5.8999999999999986</v>
      </c>
      <c r="F661" s="22">
        <f t="shared" si="21"/>
        <v>0</v>
      </c>
      <c r="G661" s="23" t="s">
        <v>33</v>
      </c>
    </row>
    <row r="662" spans="2:7" x14ac:dyDescent="0.3">
      <c r="B662" s="20">
        <v>19.899999999999999</v>
      </c>
      <c r="C662" s="21">
        <v>22.9</v>
      </c>
      <c r="D662" s="22">
        <v>0</v>
      </c>
      <c r="E662" s="135">
        <f t="shared" si="20"/>
        <v>-12.100000000000001</v>
      </c>
      <c r="F662" s="22">
        <f t="shared" si="21"/>
        <v>0</v>
      </c>
      <c r="G662" s="23" t="s">
        <v>33</v>
      </c>
    </row>
    <row r="663" spans="2:7" x14ac:dyDescent="0.3">
      <c r="B663" s="20">
        <v>20.399999999999999</v>
      </c>
      <c r="C663" s="21">
        <v>12.4</v>
      </c>
      <c r="D663" s="22">
        <v>0</v>
      </c>
      <c r="E663" s="135">
        <f t="shared" si="20"/>
        <v>-22.6</v>
      </c>
      <c r="F663" s="22">
        <f t="shared" si="21"/>
        <v>0</v>
      </c>
      <c r="G663" s="23" t="s">
        <v>33</v>
      </c>
    </row>
    <row r="664" spans="2:7" x14ac:dyDescent="0.3">
      <c r="B664" s="20">
        <v>23.9</v>
      </c>
      <c r="C664" s="21">
        <v>28.2</v>
      </c>
      <c r="D664" s="22">
        <v>0</v>
      </c>
      <c r="E664" s="135">
        <f t="shared" si="20"/>
        <v>-6.8000000000000007</v>
      </c>
      <c r="F664" s="22">
        <f t="shared" si="21"/>
        <v>0</v>
      </c>
      <c r="G664" s="23" t="s">
        <v>33</v>
      </c>
    </row>
    <row r="665" spans="2:7" x14ac:dyDescent="0.3">
      <c r="B665" s="20">
        <v>26.9</v>
      </c>
      <c r="C665" s="21">
        <v>31</v>
      </c>
      <c r="D665" s="22">
        <v>0</v>
      </c>
      <c r="E665" s="135">
        <f t="shared" si="20"/>
        <v>-4</v>
      </c>
      <c r="F665" s="22">
        <f t="shared" si="21"/>
        <v>0</v>
      </c>
      <c r="G665" s="23" t="s">
        <v>33</v>
      </c>
    </row>
    <row r="666" spans="2:7" x14ac:dyDescent="0.3">
      <c r="B666" s="20">
        <v>29.9</v>
      </c>
      <c r="C666" s="21">
        <v>16.399999999999999</v>
      </c>
      <c r="D666" s="22">
        <v>0</v>
      </c>
      <c r="E666" s="135">
        <f t="shared" si="20"/>
        <v>-18.600000000000001</v>
      </c>
      <c r="F666" s="22">
        <f t="shared" si="21"/>
        <v>0</v>
      </c>
      <c r="G666" s="23" t="s">
        <v>33</v>
      </c>
    </row>
    <row r="667" spans="2:7" x14ac:dyDescent="0.3">
      <c r="B667" s="20">
        <v>18.600000000000001</v>
      </c>
      <c r="C667" s="21">
        <v>8.9</v>
      </c>
      <c r="D667" s="22">
        <v>0</v>
      </c>
      <c r="E667" s="135">
        <f t="shared" si="20"/>
        <v>-26.1</v>
      </c>
      <c r="F667" s="22">
        <f t="shared" si="21"/>
        <v>0</v>
      </c>
      <c r="G667" s="23" t="s">
        <v>33</v>
      </c>
    </row>
    <row r="668" spans="2:7" x14ac:dyDescent="0.3">
      <c r="B668" s="20">
        <v>10.9</v>
      </c>
      <c r="C668" s="21">
        <v>66.8</v>
      </c>
      <c r="D668" s="22">
        <v>0</v>
      </c>
      <c r="E668" s="135">
        <f t="shared" si="20"/>
        <v>31.799999999999997</v>
      </c>
      <c r="F668" s="22">
        <f t="shared" si="21"/>
        <v>0</v>
      </c>
      <c r="G668" s="23" t="s">
        <v>33</v>
      </c>
    </row>
    <row r="669" spans="2:7" x14ac:dyDescent="0.3">
      <c r="B669" s="20">
        <v>18.899999999999999</v>
      </c>
      <c r="C669" s="21">
        <v>7.7</v>
      </c>
      <c r="D669" s="22">
        <v>0</v>
      </c>
      <c r="E669" s="135">
        <f t="shared" si="20"/>
        <v>-27.3</v>
      </c>
      <c r="F669" s="22">
        <f t="shared" si="21"/>
        <v>0</v>
      </c>
      <c r="G669" s="23" t="s">
        <v>33</v>
      </c>
    </row>
    <row r="670" spans="2:7" x14ac:dyDescent="0.3">
      <c r="B670" s="20">
        <v>23.9</v>
      </c>
      <c r="C670" s="21">
        <v>14.3</v>
      </c>
      <c r="D670" s="22">
        <v>0</v>
      </c>
      <c r="E670" s="135">
        <f t="shared" si="20"/>
        <v>-20.7</v>
      </c>
      <c r="F670" s="22">
        <f t="shared" si="21"/>
        <v>0</v>
      </c>
      <c r="G670" s="23" t="s">
        <v>33</v>
      </c>
    </row>
    <row r="671" spans="2:7" x14ac:dyDescent="0.3">
      <c r="B671" s="20">
        <v>18.899999999999999</v>
      </c>
      <c r="C671" s="21">
        <v>36.4</v>
      </c>
      <c r="D671" s="22">
        <v>0</v>
      </c>
      <c r="E671" s="135">
        <f t="shared" si="20"/>
        <v>1.3999999999999986</v>
      </c>
      <c r="F671" s="22">
        <f t="shared" si="21"/>
        <v>0</v>
      </c>
      <c r="G671" s="23" t="s">
        <v>33</v>
      </c>
    </row>
    <row r="672" spans="2:7" x14ac:dyDescent="0.3">
      <c r="B672" s="20">
        <v>3.9</v>
      </c>
      <c r="C672" s="21">
        <v>78</v>
      </c>
      <c r="D672" s="22">
        <v>0</v>
      </c>
      <c r="E672" s="135">
        <f t="shared" si="20"/>
        <v>43</v>
      </c>
      <c r="F672" s="22">
        <f t="shared" si="21"/>
        <v>0</v>
      </c>
      <c r="G672" s="23" t="s">
        <v>33</v>
      </c>
    </row>
    <row r="673" spans="2:7" x14ac:dyDescent="0.3">
      <c r="B673" s="20">
        <v>11.9</v>
      </c>
      <c r="C673" s="21">
        <v>45.8</v>
      </c>
      <c r="D673" s="22">
        <v>0</v>
      </c>
      <c r="E673" s="135">
        <f t="shared" si="20"/>
        <v>10.799999999999997</v>
      </c>
      <c r="F673" s="22">
        <f t="shared" si="21"/>
        <v>0</v>
      </c>
      <c r="G673" s="23" t="s">
        <v>33</v>
      </c>
    </row>
    <row r="674" spans="2:7" x14ac:dyDescent="0.3">
      <c r="B674" s="20">
        <v>20.9</v>
      </c>
      <c r="C674" s="21">
        <v>29.5</v>
      </c>
      <c r="D674" s="22">
        <v>0</v>
      </c>
      <c r="E674" s="135">
        <f t="shared" si="20"/>
        <v>-5.5</v>
      </c>
      <c r="F674" s="22">
        <f t="shared" si="21"/>
        <v>0</v>
      </c>
      <c r="G674" s="23" t="s">
        <v>33</v>
      </c>
    </row>
    <row r="675" spans="2:7" x14ac:dyDescent="0.3">
      <c r="B675" s="20">
        <v>32.1</v>
      </c>
      <c r="C675" s="21">
        <v>4.3</v>
      </c>
      <c r="D675" s="22">
        <v>0</v>
      </c>
      <c r="E675" s="135">
        <f t="shared" si="20"/>
        <v>-30.7</v>
      </c>
      <c r="F675" s="22">
        <f t="shared" si="21"/>
        <v>0</v>
      </c>
      <c r="G675" s="23" t="s">
        <v>33</v>
      </c>
    </row>
    <row r="676" spans="2:7" x14ac:dyDescent="0.3">
      <c r="B676" s="20">
        <v>14.5</v>
      </c>
      <c r="C676" s="21">
        <v>59.6</v>
      </c>
      <c r="D676" s="22">
        <v>0</v>
      </c>
      <c r="E676" s="135">
        <f t="shared" si="20"/>
        <v>24.6</v>
      </c>
      <c r="F676" s="22">
        <f t="shared" si="21"/>
        <v>0</v>
      </c>
      <c r="G676" s="23" t="s">
        <v>33</v>
      </c>
    </row>
    <row r="677" spans="2:7" x14ac:dyDescent="0.3">
      <c r="B677" s="20">
        <v>19.899999999999999</v>
      </c>
      <c r="C677" s="21">
        <v>33.299999999999997</v>
      </c>
      <c r="D677" s="22">
        <v>0</v>
      </c>
      <c r="E677" s="135">
        <f t="shared" si="20"/>
        <v>-1.7000000000000028</v>
      </c>
      <c r="F677" s="22">
        <f t="shared" si="21"/>
        <v>0</v>
      </c>
      <c r="G677" s="23" t="s">
        <v>33</v>
      </c>
    </row>
    <row r="678" spans="2:7" x14ac:dyDescent="0.3">
      <c r="B678" s="20">
        <v>29.6</v>
      </c>
      <c r="C678" s="21">
        <v>1.9</v>
      </c>
      <c r="D678" s="22">
        <v>0</v>
      </c>
      <c r="E678" s="135">
        <f t="shared" si="20"/>
        <v>-33.1</v>
      </c>
      <c r="F678" s="22">
        <f t="shared" si="21"/>
        <v>0</v>
      </c>
      <c r="G678" s="23" t="s">
        <v>33</v>
      </c>
    </row>
    <row r="679" spans="2:7" x14ac:dyDescent="0.3">
      <c r="B679" s="20">
        <v>17.899999999999999</v>
      </c>
      <c r="C679" s="21">
        <v>31.8</v>
      </c>
      <c r="D679" s="22">
        <v>0</v>
      </c>
      <c r="E679" s="135">
        <f t="shared" si="20"/>
        <v>-3.1999999999999993</v>
      </c>
      <c r="F679" s="22">
        <f t="shared" si="21"/>
        <v>0</v>
      </c>
      <c r="G679" s="23" t="s">
        <v>33</v>
      </c>
    </row>
    <row r="680" spans="2:7" x14ac:dyDescent="0.3">
      <c r="B680" s="20">
        <v>6.5</v>
      </c>
      <c r="C680" s="21">
        <v>90</v>
      </c>
      <c r="D680" s="22">
        <v>0</v>
      </c>
      <c r="E680" s="135">
        <f t="shared" si="20"/>
        <v>55</v>
      </c>
      <c r="F680" s="22">
        <f t="shared" si="21"/>
        <v>0</v>
      </c>
      <c r="G680" s="23" t="s">
        <v>33</v>
      </c>
    </row>
    <row r="681" spans="2:7" x14ac:dyDescent="0.3">
      <c r="B681" s="20">
        <v>8.9</v>
      </c>
      <c r="C681" s="21">
        <v>55</v>
      </c>
      <c r="D681" s="22">
        <v>0</v>
      </c>
      <c r="E681" s="135">
        <f t="shared" si="20"/>
        <v>20</v>
      </c>
      <c r="F681" s="22">
        <f t="shared" si="21"/>
        <v>0</v>
      </c>
      <c r="G681" s="23" t="s">
        <v>33</v>
      </c>
    </row>
    <row r="682" spans="2:7" x14ac:dyDescent="0.3">
      <c r="B682" s="20">
        <v>12.9</v>
      </c>
      <c r="C682" s="21">
        <v>41.5</v>
      </c>
      <c r="D682" s="22">
        <v>0</v>
      </c>
      <c r="E682" s="135">
        <f t="shared" si="20"/>
        <v>6.5</v>
      </c>
      <c r="F682" s="22">
        <f t="shared" si="21"/>
        <v>0</v>
      </c>
      <c r="G682" s="23" t="s">
        <v>33</v>
      </c>
    </row>
    <row r="683" spans="2:7" x14ac:dyDescent="0.3">
      <c r="B683" s="20">
        <v>11.9</v>
      </c>
      <c r="C683" s="21">
        <v>46</v>
      </c>
      <c r="D683" s="22">
        <v>0</v>
      </c>
      <c r="E683" s="135">
        <f t="shared" si="20"/>
        <v>11</v>
      </c>
      <c r="F683" s="22">
        <f t="shared" si="21"/>
        <v>0</v>
      </c>
      <c r="G683" s="23" t="s">
        <v>33</v>
      </c>
    </row>
    <row r="684" spans="2:7" x14ac:dyDescent="0.3">
      <c r="B684" s="20">
        <v>18.899999999999999</v>
      </c>
      <c r="C684" s="21">
        <v>25.9</v>
      </c>
      <c r="D684" s="22">
        <v>0</v>
      </c>
      <c r="E684" s="135">
        <f t="shared" si="20"/>
        <v>-9.1000000000000014</v>
      </c>
      <c r="F684" s="22">
        <f t="shared" si="21"/>
        <v>0</v>
      </c>
      <c r="G684" s="23" t="s">
        <v>33</v>
      </c>
    </row>
    <row r="685" spans="2:7" x14ac:dyDescent="0.3">
      <c r="B685" s="20">
        <v>18.899999999999999</v>
      </c>
      <c r="C685" s="21">
        <v>28.1</v>
      </c>
      <c r="D685" s="22">
        <v>0</v>
      </c>
      <c r="E685" s="135">
        <f t="shared" si="20"/>
        <v>-6.8999999999999986</v>
      </c>
      <c r="F685" s="22">
        <f t="shared" si="21"/>
        <v>0</v>
      </c>
      <c r="G685" s="23" t="s">
        <v>33</v>
      </c>
    </row>
    <row r="686" spans="2:7" x14ac:dyDescent="0.3">
      <c r="B686" s="20">
        <v>12.9</v>
      </c>
      <c r="C686" s="21">
        <v>39.9</v>
      </c>
      <c r="D686" s="22">
        <v>0</v>
      </c>
      <c r="E686" s="135">
        <f t="shared" si="20"/>
        <v>4.8999999999999986</v>
      </c>
      <c r="F686" s="22">
        <f t="shared" si="21"/>
        <v>0</v>
      </c>
      <c r="G686" s="23" t="s">
        <v>33</v>
      </c>
    </row>
    <row r="687" spans="2:7" x14ac:dyDescent="0.3">
      <c r="B687" s="20">
        <v>11.9</v>
      </c>
      <c r="C687" s="21">
        <v>63.8</v>
      </c>
      <c r="D687" s="22">
        <v>0</v>
      </c>
      <c r="E687" s="135">
        <f t="shared" si="20"/>
        <v>28.799999999999997</v>
      </c>
      <c r="F687" s="22">
        <f t="shared" si="21"/>
        <v>0</v>
      </c>
      <c r="G687" s="23" t="s">
        <v>33</v>
      </c>
    </row>
    <row r="688" spans="2:7" x14ac:dyDescent="0.3">
      <c r="B688" s="20">
        <v>26.9</v>
      </c>
      <c r="C688" s="21">
        <v>29.7</v>
      </c>
      <c r="D688" s="22">
        <v>0</v>
      </c>
      <c r="E688" s="135">
        <f t="shared" si="20"/>
        <v>-5.3000000000000007</v>
      </c>
      <c r="F688" s="22">
        <f t="shared" si="21"/>
        <v>0</v>
      </c>
      <c r="G688" s="23" t="s">
        <v>33</v>
      </c>
    </row>
    <row r="689" spans="2:7" x14ac:dyDescent="0.3">
      <c r="B689" s="20">
        <v>16</v>
      </c>
      <c r="C689" s="21">
        <v>42</v>
      </c>
      <c r="D689" s="22">
        <v>0</v>
      </c>
      <c r="E689" s="135">
        <f t="shared" si="20"/>
        <v>7</v>
      </c>
      <c r="F689" s="22">
        <f t="shared" si="21"/>
        <v>0</v>
      </c>
      <c r="G689" s="23" t="s">
        <v>33</v>
      </c>
    </row>
    <row r="690" spans="2:7" x14ac:dyDescent="0.3">
      <c r="B690" s="20">
        <v>22.9</v>
      </c>
      <c r="C690" s="21">
        <v>28.5</v>
      </c>
      <c r="D690" s="22">
        <v>0</v>
      </c>
      <c r="E690" s="135">
        <f t="shared" si="20"/>
        <v>-6.5</v>
      </c>
      <c r="F690" s="22">
        <f t="shared" si="21"/>
        <v>0</v>
      </c>
      <c r="G690" s="23" t="s">
        <v>33</v>
      </c>
    </row>
    <row r="691" spans="2:7" x14ac:dyDescent="0.3">
      <c r="B691" s="20">
        <v>30.1</v>
      </c>
      <c r="C691" s="21">
        <v>3.2</v>
      </c>
      <c r="D691" s="22">
        <v>0</v>
      </c>
      <c r="E691" s="135">
        <f t="shared" si="20"/>
        <v>-31.8</v>
      </c>
      <c r="F691" s="22">
        <f t="shared" si="21"/>
        <v>0</v>
      </c>
      <c r="G691" s="23" t="s">
        <v>33</v>
      </c>
    </row>
    <row r="692" spans="2:7" x14ac:dyDescent="0.3">
      <c r="B692" s="20">
        <v>9.9</v>
      </c>
      <c r="C692" s="21">
        <v>50</v>
      </c>
      <c r="D692" s="22">
        <v>0</v>
      </c>
      <c r="E692" s="135">
        <f t="shared" si="20"/>
        <v>15</v>
      </c>
      <c r="F692" s="22">
        <f t="shared" si="21"/>
        <v>0</v>
      </c>
      <c r="G692" s="23" t="s">
        <v>33</v>
      </c>
    </row>
    <row r="693" spans="2:7" x14ac:dyDescent="0.3">
      <c r="B693" s="20">
        <v>12.9</v>
      </c>
      <c r="C693" s="21">
        <v>12.8</v>
      </c>
      <c r="D693" s="22">
        <v>0</v>
      </c>
      <c r="E693" s="135">
        <f t="shared" si="20"/>
        <v>-22.2</v>
      </c>
      <c r="F693" s="22">
        <f t="shared" si="21"/>
        <v>0</v>
      </c>
      <c r="G693" s="23" t="s">
        <v>33</v>
      </c>
    </row>
    <row r="694" spans="2:7" x14ac:dyDescent="0.3">
      <c r="B694" s="20">
        <v>13.8</v>
      </c>
      <c r="C694" s="21">
        <v>40</v>
      </c>
      <c r="D694" s="22">
        <v>0</v>
      </c>
      <c r="E694" s="135">
        <f t="shared" si="20"/>
        <v>5</v>
      </c>
      <c r="F694" s="22">
        <f t="shared" si="21"/>
        <v>0</v>
      </c>
      <c r="G694" s="23" t="s">
        <v>33</v>
      </c>
    </row>
    <row r="695" spans="2:7" x14ac:dyDescent="0.3">
      <c r="B695" s="20">
        <v>15.6</v>
      </c>
      <c r="C695" s="21">
        <v>27</v>
      </c>
      <c r="D695" s="22">
        <v>0</v>
      </c>
      <c r="E695" s="135">
        <f t="shared" si="20"/>
        <v>-8</v>
      </c>
      <c r="F695" s="22">
        <f t="shared" si="21"/>
        <v>0</v>
      </c>
      <c r="G695" s="23" t="s">
        <v>33</v>
      </c>
    </row>
    <row r="696" spans="2:7" x14ac:dyDescent="0.3">
      <c r="B696" s="20">
        <v>14.9</v>
      </c>
      <c r="C696" s="21">
        <v>14.2</v>
      </c>
      <c r="D696" s="22">
        <v>0</v>
      </c>
      <c r="E696" s="135">
        <f t="shared" si="20"/>
        <v>-20.8</v>
      </c>
      <c r="F696" s="22">
        <f t="shared" si="21"/>
        <v>0</v>
      </c>
      <c r="G696" s="23" t="s">
        <v>33</v>
      </c>
    </row>
    <row r="697" spans="2:7" x14ac:dyDescent="0.3">
      <c r="B697" s="20">
        <v>14.9</v>
      </c>
      <c r="C697" s="21">
        <v>24.7</v>
      </c>
      <c r="D697" s="22">
        <v>0</v>
      </c>
      <c r="E697" s="135">
        <f t="shared" si="20"/>
        <v>-10.3</v>
      </c>
      <c r="F697" s="22">
        <f t="shared" si="21"/>
        <v>0</v>
      </c>
      <c r="G697" s="23" t="s">
        <v>33</v>
      </c>
    </row>
    <row r="698" spans="2:7" x14ac:dyDescent="0.3">
      <c r="B698" s="20">
        <v>17.899999999999999</v>
      </c>
      <c r="C698" s="21">
        <v>17.7</v>
      </c>
      <c r="D698" s="22">
        <v>0</v>
      </c>
      <c r="E698" s="135">
        <f t="shared" si="20"/>
        <v>-17.3</v>
      </c>
      <c r="F698" s="22">
        <f t="shared" si="21"/>
        <v>0</v>
      </c>
      <c r="G698" s="23" t="s">
        <v>33</v>
      </c>
    </row>
    <row r="699" spans="2:7" x14ac:dyDescent="0.3">
      <c r="B699" s="20">
        <v>16.899999999999999</v>
      </c>
      <c r="C699" s="21">
        <v>22</v>
      </c>
      <c r="D699" s="22">
        <v>0</v>
      </c>
      <c r="E699" s="135">
        <f t="shared" si="20"/>
        <v>-13</v>
      </c>
      <c r="F699" s="22">
        <f t="shared" si="21"/>
        <v>0</v>
      </c>
      <c r="G699" s="23" t="s">
        <v>33</v>
      </c>
    </row>
    <row r="700" spans="2:7" x14ac:dyDescent="0.3">
      <c r="B700" s="20">
        <v>12.9</v>
      </c>
      <c r="C700" s="21">
        <v>77.3</v>
      </c>
      <c r="D700" s="22">
        <v>0</v>
      </c>
      <c r="E700" s="135">
        <f t="shared" si="20"/>
        <v>42.3</v>
      </c>
      <c r="F700" s="22">
        <f t="shared" si="21"/>
        <v>0</v>
      </c>
      <c r="G700" s="23" t="s">
        <v>33</v>
      </c>
    </row>
    <row r="701" spans="2:7" x14ac:dyDescent="0.3">
      <c r="B701" s="20">
        <v>9.9</v>
      </c>
      <c r="C701" s="21">
        <v>45.7</v>
      </c>
      <c r="D701" s="22">
        <v>0</v>
      </c>
      <c r="E701" s="135">
        <f t="shared" si="20"/>
        <v>10.700000000000003</v>
      </c>
      <c r="F701" s="22">
        <f t="shared" si="21"/>
        <v>0</v>
      </c>
      <c r="G701" s="23" t="s">
        <v>33</v>
      </c>
    </row>
    <row r="702" spans="2:7" x14ac:dyDescent="0.3">
      <c r="B702" s="20">
        <v>13.4</v>
      </c>
      <c r="C702" s="21">
        <v>75.400000000000006</v>
      </c>
      <c r="D702" s="22">
        <v>0</v>
      </c>
      <c r="E702" s="135">
        <f t="shared" si="20"/>
        <v>40.400000000000006</v>
      </c>
      <c r="F702" s="22">
        <f t="shared" si="21"/>
        <v>0</v>
      </c>
      <c r="G702" s="23" t="s">
        <v>33</v>
      </c>
    </row>
    <row r="703" spans="2:7" x14ac:dyDescent="0.3">
      <c r="B703" s="20">
        <v>11.9</v>
      </c>
      <c r="C703" s="21">
        <v>26.5</v>
      </c>
      <c r="D703" s="22">
        <v>0</v>
      </c>
      <c r="E703" s="135">
        <f t="shared" si="20"/>
        <v>-8.5</v>
      </c>
      <c r="F703" s="22">
        <f t="shared" si="21"/>
        <v>0</v>
      </c>
      <c r="G703" s="23" t="s">
        <v>33</v>
      </c>
    </row>
    <row r="704" spans="2:7" x14ac:dyDescent="0.3">
      <c r="B704" s="20">
        <v>15.9</v>
      </c>
      <c r="C704" s="21">
        <v>27.4</v>
      </c>
      <c r="D704" s="22">
        <v>0</v>
      </c>
      <c r="E704" s="135">
        <f t="shared" si="20"/>
        <v>-7.6000000000000014</v>
      </c>
      <c r="F704" s="22">
        <f t="shared" si="21"/>
        <v>0</v>
      </c>
      <c r="G704" s="23" t="s">
        <v>33</v>
      </c>
    </row>
    <row r="705" spans="2:7" x14ac:dyDescent="0.3">
      <c r="B705" s="20">
        <v>14.9</v>
      </c>
      <c r="C705" s="21">
        <v>25.9</v>
      </c>
      <c r="D705" s="22">
        <v>0</v>
      </c>
      <c r="E705" s="135">
        <f t="shared" si="20"/>
        <v>-9.1000000000000014</v>
      </c>
      <c r="F705" s="22">
        <f t="shared" si="21"/>
        <v>0</v>
      </c>
      <c r="G705" s="23" t="s">
        <v>33</v>
      </c>
    </row>
    <row r="706" spans="2:7" x14ac:dyDescent="0.3">
      <c r="B706" s="20">
        <v>13.9</v>
      </c>
      <c r="C706" s="21">
        <v>49.7</v>
      </c>
      <c r="D706" s="22">
        <v>0</v>
      </c>
      <c r="E706" s="135">
        <f t="shared" si="20"/>
        <v>14.700000000000003</v>
      </c>
      <c r="F706" s="22">
        <f t="shared" si="21"/>
        <v>0</v>
      </c>
      <c r="G706" s="23" t="s">
        <v>33</v>
      </c>
    </row>
    <row r="707" spans="2:7" x14ac:dyDescent="0.3">
      <c r="B707" s="20">
        <v>10.9</v>
      </c>
      <c r="C707" s="21">
        <v>62.7</v>
      </c>
      <c r="D707" s="22">
        <v>0</v>
      </c>
      <c r="E707" s="135">
        <f t="shared" ref="E707:E745" si="22">C707-35</f>
        <v>27.700000000000003</v>
      </c>
      <c r="F707" s="22">
        <f t="shared" si="21"/>
        <v>0</v>
      </c>
      <c r="G707" s="23" t="s">
        <v>33</v>
      </c>
    </row>
    <row r="708" spans="2:7" x14ac:dyDescent="0.3">
      <c r="B708" s="20">
        <v>15.9</v>
      </c>
      <c r="C708" s="21">
        <v>34.1</v>
      </c>
      <c r="D708" s="22">
        <v>0</v>
      </c>
      <c r="E708" s="135">
        <f t="shared" si="22"/>
        <v>-0.89999999999999858</v>
      </c>
      <c r="F708" s="22">
        <f t="shared" ref="F708:F745" si="23">D708-0</f>
        <v>0</v>
      </c>
      <c r="G708" s="23" t="s">
        <v>33</v>
      </c>
    </row>
    <row r="709" spans="2:7" x14ac:dyDescent="0.3">
      <c r="B709" s="20">
        <v>16.899999999999999</v>
      </c>
      <c r="C709" s="21">
        <v>29.4</v>
      </c>
      <c r="D709" s="22">
        <v>0</v>
      </c>
      <c r="E709" s="135">
        <f t="shared" si="22"/>
        <v>-5.6000000000000014</v>
      </c>
      <c r="F709" s="22">
        <f t="shared" si="23"/>
        <v>0</v>
      </c>
      <c r="G709" s="23" t="s">
        <v>33</v>
      </c>
    </row>
    <row r="710" spans="2:7" x14ac:dyDescent="0.3">
      <c r="B710" s="20">
        <v>31.9</v>
      </c>
      <c r="C710" s="21">
        <v>5.3</v>
      </c>
      <c r="D710" s="22">
        <v>0</v>
      </c>
      <c r="E710" s="135">
        <f t="shared" si="22"/>
        <v>-29.7</v>
      </c>
      <c r="F710" s="22">
        <f t="shared" si="23"/>
        <v>0</v>
      </c>
      <c r="G710" s="23" t="s">
        <v>33</v>
      </c>
    </row>
    <row r="711" spans="2:7" x14ac:dyDescent="0.3">
      <c r="B711" s="20">
        <v>26.9</v>
      </c>
      <c r="C711" s="21">
        <v>26.9</v>
      </c>
      <c r="D711" s="22">
        <v>0</v>
      </c>
      <c r="E711" s="135">
        <f t="shared" si="22"/>
        <v>-8.1000000000000014</v>
      </c>
      <c r="F711" s="22">
        <f t="shared" si="23"/>
        <v>0</v>
      </c>
      <c r="G711" s="23" t="s">
        <v>33</v>
      </c>
    </row>
    <row r="712" spans="2:7" x14ac:dyDescent="0.3">
      <c r="B712" s="20">
        <v>19.899999999999999</v>
      </c>
      <c r="C712" s="21">
        <v>25.4</v>
      </c>
      <c r="D712" s="22">
        <v>0</v>
      </c>
      <c r="E712" s="135">
        <f t="shared" si="22"/>
        <v>-9.6000000000000014</v>
      </c>
      <c r="F712" s="22">
        <f t="shared" si="23"/>
        <v>0</v>
      </c>
      <c r="G712" s="23" t="s">
        <v>33</v>
      </c>
    </row>
    <row r="713" spans="2:7" x14ac:dyDescent="0.3">
      <c r="B713" s="20">
        <v>31.3</v>
      </c>
      <c r="C713" s="21">
        <v>6.3</v>
      </c>
      <c r="D713" s="22">
        <v>0</v>
      </c>
      <c r="E713" s="135">
        <f t="shared" si="22"/>
        <v>-28.7</v>
      </c>
      <c r="F713" s="22">
        <f t="shared" si="23"/>
        <v>0</v>
      </c>
      <c r="G713" s="23" t="s">
        <v>33</v>
      </c>
    </row>
    <row r="714" spans="2:7" x14ac:dyDescent="0.3">
      <c r="B714" s="20">
        <v>9.9</v>
      </c>
      <c r="C714" s="21">
        <v>68.7</v>
      </c>
      <c r="D714" s="22">
        <v>0</v>
      </c>
      <c r="E714" s="135">
        <f t="shared" si="22"/>
        <v>33.700000000000003</v>
      </c>
      <c r="F714" s="22">
        <f t="shared" si="23"/>
        <v>0</v>
      </c>
      <c r="G714" s="23" t="s">
        <v>33</v>
      </c>
    </row>
    <row r="715" spans="2:7" x14ac:dyDescent="0.3">
      <c r="B715" s="20">
        <v>25.9</v>
      </c>
      <c r="C715" s="21">
        <v>31.7</v>
      </c>
      <c r="D715" s="22">
        <v>0</v>
      </c>
      <c r="E715" s="135">
        <f t="shared" si="22"/>
        <v>-3.3000000000000007</v>
      </c>
      <c r="F715" s="22">
        <f t="shared" si="23"/>
        <v>0</v>
      </c>
      <c r="G715" s="23" t="s">
        <v>33</v>
      </c>
    </row>
    <row r="716" spans="2:7" x14ac:dyDescent="0.3">
      <c r="B716" s="20">
        <v>9.9</v>
      </c>
      <c r="C716" s="21">
        <v>38.5</v>
      </c>
      <c r="D716" s="22">
        <v>0</v>
      </c>
      <c r="E716" s="135">
        <f t="shared" si="22"/>
        <v>3.5</v>
      </c>
      <c r="F716" s="22">
        <f t="shared" si="23"/>
        <v>0</v>
      </c>
      <c r="G716" s="23" t="s">
        <v>33</v>
      </c>
    </row>
    <row r="717" spans="2:7" x14ac:dyDescent="0.3">
      <c r="B717" s="20">
        <v>12.9</v>
      </c>
      <c r="C717" s="21">
        <v>56.8</v>
      </c>
      <c r="D717" s="22">
        <v>0</v>
      </c>
      <c r="E717" s="135">
        <f t="shared" si="22"/>
        <v>21.799999999999997</v>
      </c>
      <c r="F717" s="22">
        <f t="shared" si="23"/>
        <v>0</v>
      </c>
      <c r="G717" s="23" t="s">
        <v>33</v>
      </c>
    </row>
    <row r="718" spans="2:7" x14ac:dyDescent="0.3">
      <c r="B718" s="20">
        <v>15.2</v>
      </c>
      <c r="C718" s="21">
        <v>29.4</v>
      </c>
      <c r="D718" s="22">
        <v>0</v>
      </c>
      <c r="E718" s="135">
        <f t="shared" si="22"/>
        <v>-5.6000000000000014</v>
      </c>
      <c r="F718" s="22">
        <f t="shared" si="23"/>
        <v>0</v>
      </c>
      <c r="G718" s="23" t="s">
        <v>33</v>
      </c>
    </row>
    <row r="719" spans="2:7" x14ac:dyDescent="0.3">
      <c r="B719" s="20">
        <v>13.9</v>
      </c>
      <c r="C719" s="21">
        <v>59.5</v>
      </c>
      <c r="D719" s="22">
        <v>0</v>
      </c>
      <c r="E719" s="135">
        <f t="shared" si="22"/>
        <v>24.5</v>
      </c>
      <c r="F719" s="22">
        <f t="shared" si="23"/>
        <v>0</v>
      </c>
      <c r="G719" s="23" t="s">
        <v>33</v>
      </c>
    </row>
    <row r="720" spans="2:7" x14ac:dyDescent="0.3">
      <c r="B720" s="20">
        <v>19.899999999999999</v>
      </c>
      <c r="C720" s="21">
        <v>31.3</v>
      </c>
      <c r="D720" s="22">
        <v>0</v>
      </c>
      <c r="E720" s="135">
        <f t="shared" si="22"/>
        <v>-3.6999999999999993</v>
      </c>
      <c r="F720" s="22">
        <f t="shared" si="23"/>
        <v>0</v>
      </c>
      <c r="G720" s="23" t="s">
        <v>33</v>
      </c>
    </row>
    <row r="721" spans="2:7" x14ac:dyDescent="0.3">
      <c r="B721" s="20">
        <v>17.899999999999999</v>
      </c>
      <c r="C721" s="21">
        <v>43.8</v>
      </c>
      <c r="D721" s="22">
        <v>0</v>
      </c>
      <c r="E721" s="135">
        <f t="shared" si="22"/>
        <v>8.7999999999999972</v>
      </c>
      <c r="F721" s="22">
        <f t="shared" si="23"/>
        <v>0</v>
      </c>
      <c r="G721" s="23" t="s">
        <v>33</v>
      </c>
    </row>
    <row r="722" spans="2:7" x14ac:dyDescent="0.3">
      <c r="B722" s="20">
        <v>8.9</v>
      </c>
      <c r="C722" s="21">
        <v>59.4</v>
      </c>
      <c r="D722" s="22">
        <v>0</v>
      </c>
      <c r="E722" s="135">
        <f t="shared" si="22"/>
        <v>24.4</v>
      </c>
      <c r="F722" s="22">
        <f t="shared" si="23"/>
        <v>0</v>
      </c>
      <c r="G722" s="23" t="s">
        <v>33</v>
      </c>
    </row>
    <row r="723" spans="2:7" x14ac:dyDescent="0.3">
      <c r="B723" s="20">
        <v>35.9</v>
      </c>
      <c r="C723" s="21">
        <v>5.4</v>
      </c>
      <c r="D723" s="22">
        <v>0</v>
      </c>
      <c r="E723" s="135">
        <f t="shared" si="22"/>
        <v>-29.6</v>
      </c>
      <c r="F723" s="22">
        <f t="shared" si="23"/>
        <v>0</v>
      </c>
      <c r="G723" s="23" t="s">
        <v>33</v>
      </c>
    </row>
    <row r="724" spans="2:7" x14ac:dyDescent="0.3">
      <c r="B724" s="20">
        <v>17.399999999999999</v>
      </c>
      <c r="C724" s="21">
        <v>27.6</v>
      </c>
      <c r="D724" s="22">
        <v>0</v>
      </c>
      <c r="E724" s="135">
        <f t="shared" si="22"/>
        <v>-7.3999999999999986</v>
      </c>
      <c r="F724" s="22">
        <f t="shared" si="23"/>
        <v>0</v>
      </c>
      <c r="G724" s="23" t="s">
        <v>33</v>
      </c>
    </row>
    <row r="725" spans="2:7" x14ac:dyDescent="0.3">
      <c r="B725" s="20">
        <v>14.9</v>
      </c>
      <c r="C725" s="21">
        <v>20.2</v>
      </c>
      <c r="D725" s="22">
        <v>0</v>
      </c>
      <c r="E725" s="135">
        <f t="shared" si="22"/>
        <v>-14.8</v>
      </c>
      <c r="F725" s="22">
        <f t="shared" si="23"/>
        <v>0</v>
      </c>
      <c r="G725" s="23" t="s">
        <v>33</v>
      </c>
    </row>
    <row r="726" spans="2:7" x14ac:dyDescent="0.3">
      <c r="B726" s="20">
        <v>11.6</v>
      </c>
      <c r="C726" s="21">
        <v>12.4</v>
      </c>
      <c r="D726" s="22">
        <v>0</v>
      </c>
      <c r="E726" s="135">
        <f t="shared" si="22"/>
        <v>-22.6</v>
      </c>
      <c r="F726" s="22">
        <f t="shared" si="23"/>
        <v>0</v>
      </c>
      <c r="G726" s="23" t="s">
        <v>33</v>
      </c>
    </row>
    <row r="727" spans="2:7" x14ac:dyDescent="0.3">
      <c r="B727" s="20">
        <v>9.9</v>
      </c>
      <c r="C727" s="21">
        <v>30.8</v>
      </c>
      <c r="D727" s="22">
        <v>0</v>
      </c>
      <c r="E727" s="135">
        <f t="shared" si="22"/>
        <v>-4.1999999999999993</v>
      </c>
      <c r="F727" s="22">
        <f t="shared" si="23"/>
        <v>0</v>
      </c>
      <c r="G727" s="23" t="s">
        <v>33</v>
      </c>
    </row>
    <row r="728" spans="2:7" x14ac:dyDescent="0.3">
      <c r="B728" s="20">
        <v>17.899999999999999</v>
      </c>
      <c r="C728" s="21">
        <v>19.2</v>
      </c>
      <c r="D728" s="22">
        <v>0</v>
      </c>
      <c r="E728" s="135">
        <f t="shared" si="22"/>
        <v>-15.8</v>
      </c>
      <c r="F728" s="22">
        <f t="shared" si="23"/>
        <v>0</v>
      </c>
      <c r="G728" s="23" t="s">
        <v>33</v>
      </c>
    </row>
    <row r="729" spans="2:7" x14ac:dyDescent="0.3">
      <c r="B729" s="20">
        <v>8.9</v>
      </c>
      <c r="C729" s="21">
        <v>83.9</v>
      </c>
      <c r="D729" s="22">
        <v>0</v>
      </c>
      <c r="E729" s="135">
        <f t="shared" si="22"/>
        <v>48.900000000000006</v>
      </c>
      <c r="F729" s="22">
        <f t="shared" si="23"/>
        <v>0</v>
      </c>
      <c r="G729" s="23" t="s">
        <v>33</v>
      </c>
    </row>
    <row r="730" spans="2:7" x14ac:dyDescent="0.3">
      <c r="B730" s="20">
        <v>3.8</v>
      </c>
      <c r="C730" s="21">
        <v>113</v>
      </c>
      <c r="D730" s="22">
        <v>0</v>
      </c>
      <c r="E730" s="135">
        <f t="shared" si="22"/>
        <v>78</v>
      </c>
      <c r="F730" s="22">
        <f t="shared" si="23"/>
        <v>0</v>
      </c>
      <c r="G730" s="23" t="s">
        <v>33</v>
      </c>
    </row>
    <row r="731" spans="2:7" x14ac:dyDescent="0.3">
      <c r="B731" s="20">
        <v>14.8</v>
      </c>
      <c r="C731" s="21">
        <v>44.6</v>
      </c>
      <c r="D731" s="22">
        <v>0</v>
      </c>
      <c r="E731" s="135">
        <f t="shared" si="22"/>
        <v>9.6000000000000014</v>
      </c>
      <c r="F731" s="22">
        <f t="shared" si="23"/>
        <v>0</v>
      </c>
      <c r="G731" s="23" t="s">
        <v>33</v>
      </c>
    </row>
    <row r="732" spans="2:7" x14ac:dyDescent="0.3">
      <c r="B732" s="20">
        <v>14.9</v>
      </c>
      <c r="C732" s="21">
        <v>38.9</v>
      </c>
      <c r="D732" s="22">
        <v>0</v>
      </c>
      <c r="E732" s="135">
        <f t="shared" si="22"/>
        <v>3.8999999999999986</v>
      </c>
      <c r="F732" s="22">
        <f t="shared" si="23"/>
        <v>0</v>
      </c>
      <c r="G732" s="23" t="s">
        <v>33</v>
      </c>
    </row>
    <row r="733" spans="2:7" x14ac:dyDescent="0.3">
      <c r="B733" s="20">
        <v>14.8</v>
      </c>
      <c r="C733" s="21">
        <v>39.799999999999997</v>
      </c>
      <c r="D733" s="22">
        <v>0</v>
      </c>
      <c r="E733" s="135">
        <f t="shared" si="22"/>
        <v>4.7999999999999972</v>
      </c>
      <c r="F733" s="22">
        <f t="shared" si="23"/>
        <v>0</v>
      </c>
      <c r="G733" s="23" t="s">
        <v>33</v>
      </c>
    </row>
    <row r="734" spans="2:7" x14ac:dyDescent="0.3">
      <c r="B734" s="20">
        <v>14.8</v>
      </c>
      <c r="C734" s="21">
        <v>43.4</v>
      </c>
      <c r="D734" s="22">
        <v>0</v>
      </c>
      <c r="E734" s="135">
        <f t="shared" si="22"/>
        <v>8.3999999999999986</v>
      </c>
      <c r="F734" s="22">
        <f t="shared" si="23"/>
        <v>0</v>
      </c>
      <c r="G734" s="23" t="s">
        <v>33</v>
      </c>
    </row>
    <row r="735" spans="2:7" x14ac:dyDescent="0.3">
      <c r="B735" s="20">
        <v>4.9000000000000004</v>
      </c>
      <c r="C735" s="21">
        <v>80</v>
      </c>
      <c r="D735" s="22">
        <v>0</v>
      </c>
      <c r="E735" s="135">
        <f t="shared" si="22"/>
        <v>45</v>
      </c>
      <c r="F735" s="22">
        <f t="shared" si="23"/>
        <v>0</v>
      </c>
      <c r="G735" s="23" t="s">
        <v>33</v>
      </c>
    </row>
    <row r="736" spans="2:7" x14ac:dyDescent="0.3">
      <c r="B736" s="20">
        <v>7.9</v>
      </c>
      <c r="C736" s="21">
        <v>68.599999999999994</v>
      </c>
      <c r="D736" s="22">
        <v>0</v>
      </c>
      <c r="E736" s="135">
        <f t="shared" si="22"/>
        <v>33.599999999999994</v>
      </c>
      <c r="F736" s="22">
        <f t="shared" si="23"/>
        <v>0</v>
      </c>
      <c r="G736" s="23" t="s">
        <v>33</v>
      </c>
    </row>
    <row r="737" spans="2:7" x14ac:dyDescent="0.3">
      <c r="B737" s="20">
        <v>17.8</v>
      </c>
      <c r="C737" s="21">
        <v>32</v>
      </c>
      <c r="D737" s="22">
        <v>0</v>
      </c>
      <c r="E737" s="135">
        <f t="shared" si="22"/>
        <v>-3</v>
      </c>
      <c r="F737" s="22">
        <f t="shared" si="23"/>
        <v>0</v>
      </c>
      <c r="G737" s="23" t="s">
        <v>33</v>
      </c>
    </row>
    <row r="738" spans="2:7" x14ac:dyDescent="0.3">
      <c r="B738" s="20">
        <v>15.8</v>
      </c>
      <c r="C738" s="21">
        <v>43</v>
      </c>
      <c r="D738" s="22">
        <v>0</v>
      </c>
      <c r="E738" s="135">
        <f t="shared" si="22"/>
        <v>8</v>
      </c>
      <c r="F738" s="22">
        <f t="shared" si="23"/>
        <v>0</v>
      </c>
      <c r="G738" s="23" t="s">
        <v>33</v>
      </c>
    </row>
    <row r="739" spans="2:7" x14ac:dyDescent="0.3">
      <c r="B739" s="20">
        <v>14.8</v>
      </c>
      <c r="C739" s="21">
        <v>51.1</v>
      </c>
      <c r="D739" s="22">
        <v>0</v>
      </c>
      <c r="E739" s="135">
        <f t="shared" si="22"/>
        <v>16.100000000000001</v>
      </c>
      <c r="F739" s="22">
        <f t="shared" si="23"/>
        <v>0</v>
      </c>
      <c r="G739" s="23" t="s">
        <v>33</v>
      </c>
    </row>
    <row r="740" spans="2:7" x14ac:dyDescent="0.3">
      <c r="B740" s="20">
        <v>8.3000000000000007</v>
      </c>
      <c r="C740" s="21">
        <v>80.900000000000006</v>
      </c>
      <c r="D740" s="22">
        <v>0</v>
      </c>
      <c r="E740" s="135">
        <f t="shared" si="22"/>
        <v>45.900000000000006</v>
      </c>
      <c r="F740" s="22">
        <f t="shared" si="23"/>
        <v>0</v>
      </c>
      <c r="G740" s="23" t="s">
        <v>33</v>
      </c>
    </row>
    <row r="741" spans="2:7" x14ac:dyDescent="0.3">
      <c r="B741" s="20">
        <v>7.9</v>
      </c>
      <c r="C741" s="21">
        <v>92</v>
      </c>
      <c r="D741" s="22">
        <v>0</v>
      </c>
      <c r="E741" s="135">
        <f t="shared" si="22"/>
        <v>57</v>
      </c>
      <c r="F741" s="22">
        <f t="shared" si="23"/>
        <v>0</v>
      </c>
      <c r="G741" s="23" t="s">
        <v>33</v>
      </c>
    </row>
    <row r="742" spans="2:7" x14ac:dyDescent="0.3">
      <c r="B742" s="20">
        <v>14.9</v>
      </c>
      <c r="C742" s="21">
        <v>49.6</v>
      </c>
      <c r="D742" s="22">
        <v>0</v>
      </c>
      <c r="E742" s="135">
        <f t="shared" si="22"/>
        <v>14.600000000000001</v>
      </c>
      <c r="F742" s="22">
        <f t="shared" si="23"/>
        <v>0</v>
      </c>
      <c r="G742" s="23" t="s">
        <v>33</v>
      </c>
    </row>
    <row r="743" spans="2:7" x14ac:dyDescent="0.3">
      <c r="B743" s="20">
        <v>9.9</v>
      </c>
      <c r="C743" s="21">
        <v>55.9</v>
      </c>
      <c r="D743" s="22">
        <v>0</v>
      </c>
      <c r="E743" s="135">
        <f t="shared" si="22"/>
        <v>20.9</v>
      </c>
      <c r="F743" s="22">
        <f t="shared" si="23"/>
        <v>0</v>
      </c>
      <c r="G743" s="23" t="s">
        <v>33</v>
      </c>
    </row>
    <row r="744" spans="2:7" x14ac:dyDescent="0.3">
      <c r="B744" s="20">
        <v>5.9</v>
      </c>
      <c r="C744" s="21">
        <v>80</v>
      </c>
      <c r="D744" s="22">
        <v>0</v>
      </c>
      <c r="E744" s="135">
        <f t="shared" si="22"/>
        <v>45</v>
      </c>
      <c r="F744" s="22">
        <f t="shared" si="23"/>
        <v>0</v>
      </c>
      <c r="G744" s="23" t="s">
        <v>33</v>
      </c>
    </row>
    <row r="745" spans="2:7" x14ac:dyDescent="0.3">
      <c r="B745" s="20">
        <v>24.4</v>
      </c>
      <c r="C745" s="21">
        <v>27.6</v>
      </c>
      <c r="D745" s="22">
        <v>0</v>
      </c>
      <c r="E745" s="135">
        <f t="shared" si="22"/>
        <v>-7.3999999999999986</v>
      </c>
      <c r="F745" s="22">
        <f t="shared" si="23"/>
        <v>0</v>
      </c>
      <c r="G745" s="23" t="s">
        <v>33</v>
      </c>
    </row>
    <row r="808" spans="10:12" ht="15" thickBot="1" x14ac:dyDescent="0.35">
      <c r="J808" s="6"/>
      <c r="K808" s="6"/>
      <c r="L808" s="6"/>
    </row>
  </sheetData>
  <mergeCells count="4">
    <mergeCell ref="J75:K75"/>
    <mergeCell ref="M75:N75"/>
    <mergeCell ref="M61:N61"/>
    <mergeCell ref="J61:K6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BE08-6795-4D75-93CA-4279CE72987C}">
  <dimension ref="B2:V774"/>
  <sheetViews>
    <sheetView topLeftCell="I12" workbookViewId="0">
      <selection activeCell="Y29" sqref="Y29"/>
    </sheetView>
  </sheetViews>
  <sheetFormatPr defaultRowHeight="14.4" x14ac:dyDescent="0.3"/>
  <cols>
    <col min="4" max="4" width="10.44140625" bestFit="1" customWidth="1"/>
    <col min="8" max="8" width="22" bestFit="1" customWidth="1"/>
    <col min="9" max="9" width="14.21875" bestFit="1" customWidth="1"/>
    <col min="10" max="10" width="17.21875" customWidth="1"/>
    <col min="11" max="11" width="11.21875" bestFit="1" customWidth="1"/>
    <col min="12" max="12" width="9.5546875" bestFit="1" customWidth="1"/>
    <col min="13" max="13" width="12.5546875" bestFit="1" customWidth="1"/>
    <col min="14" max="14" width="10.5546875" bestFit="1" customWidth="1"/>
    <col min="16" max="16" width="8.109375" customWidth="1"/>
    <col min="17" max="17" width="15.6640625" bestFit="1" customWidth="1"/>
    <col min="18" max="18" width="14.109375" bestFit="1" customWidth="1"/>
    <col min="19" max="19" width="20.21875" customWidth="1"/>
  </cols>
  <sheetData>
    <row r="2" spans="2:22" x14ac:dyDescent="0.3">
      <c r="B2" s="13" t="s">
        <v>18</v>
      </c>
      <c r="C2" s="14" t="s">
        <v>0</v>
      </c>
      <c r="D2" t="s">
        <v>437</v>
      </c>
      <c r="E2" s="12" t="s">
        <v>438</v>
      </c>
      <c r="H2" s="77" t="s">
        <v>439</v>
      </c>
      <c r="I2" s="39">
        <v>0</v>
      </c>
      <c r="K2" s="104" t="s">
        <v>442</v>
      </c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6"/>
    </row>
    <row r="3" spans="2:22" ht="28.8" x14ac:dyDescent="0.3">
      <c r="B3" s="20">
        <v>24.9</v>
      </c>
      <c r="C3" s="21">
        <v>45.5</v>
      </c>
      <c r="D3" s="19">
        <f>IF(OR(E3="BMW",E3="Buick",E3="Cadillac",E3="Chrysler",E3="Hummer",E3="Jaguar",E3="Land Rove",E3="Lexus",E3="Lincoln",E3="MercBenz",E3="MiniCoo",E3="Porsche",E3="Saab"),0,1)</f>
        <v>1</v>
      </c>
      <c r="E3" s="19" t="s">
        <v>31</v>
      </c>
      <c r="H3" s="77" t="s">
        <v>440</v>
      </c>
      <c r="I3" s="39">
        <v>1</v>
      </c>
      <c r="K3" s="107" t="s">
        <v>441</v>
      </c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9"/>
    </row>
    <row r="4" spans="2:22" x14ac:dyDescent="0.3">
      <c r="B4" s="20">
        <v>13.5</v>
      </c>
      <c r="C4" s="21">
        <v>80</v>
      </c>
      <c r="D4" s="19">
        <f t="shared" ref="D4:D67" si="0">IF(OR(E4="BMW",E4="Buick",E4="Cadillac",E4="Chrysler",E4="Hummer",E4="Jaguar",E4="Land Rove",E4="Lexus",E4="Lincoln",E4="MercBenz",E4="MiniCoo",E4="Porsche",E4="Saab"),0,1)</f>
        <v>1</v>
      </c>
      <c r="E4" s="19" t="s">
        <v>31</v>
      </c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</row>
    <row r="5" spans="2:22" ht="43.2" customHeight="1" x14ac:dyDescent="0.3">
      <c r="B5" s="20">
        <v>5.9</v>
      </c>
      <c r="C5" s="21">
        <v>114</v>
      </c>
      <c r="D5" s="19">
        <f t="shared" si="0"/>
        <v>0</v>
      </c>
      <c r="E5" s="19" t="s">
        <v>38</v>
      </c>
      <c r="R5" s="131" t="s">
        <v>470</v>
      </c>
      <c r="S5" s="132" t="s">
        <v>490</v>
      </c>
    </row>
    <row r="6" spans="2:22" x14ac:dyDescent="0.3">
      <c r="B6" s="20">
        <v>13.9</v>
      </c>
      <c r="C6" s="21">
        <v>75.900000000000006</v>
      </c>
      <c r="D6" s="19">
        <f t="shared" si="0"/>
        <v>0</v>
      </c>
      <c r="E6" s="19" t="s">
        <v>38</v>
      </c>
      <c r="H6" t="s">
        <v>421</v>
      </c>
      <c r="Q6" s="39" t="s">
        <v>429</v>
      </c>
      <c r="R6" s="130">
        <v>26.186299999999999</v>
      </c>
      <c r="S6" s="130">
        <f>I22</f>
        <v>33.095257079644142</v>
      </c>
    </row>
    <row r="7" spans="2:22" ht="15" thickBot="1" x14ac:dyDescent="0.35">
      <c r="B7" s="20">
        <v>21.8</v>
      </c>
      <c r="C7" s="21">
        <v>46.7</v>
      </c>
      <c r="D7" s="19">
        <f t="shared" si="0"/>
        <v>0</v>
      </c>
      <c r="E7" s="19" t="s">
        <v>38</v>
      </c>
      <c r="Q7" s="39" t="s">
        <v>0</v>
      </c>
      <c r="R7" s="130">
        <v>-0.21149999999999999</v>
      </c>
      <c r="S7" s="130">
        <f t="shared" ref="S7:S8" si="1">I23</f>
        <v>-0.18698449226397215</v>
      </c>
    </row>
    <row r="8" spans="2:22" x14ac:dyDescent="0.3">
      <c r="B8" s="20">
        <v>21.8</v>
      </c>
      <c r="C8" s="21">
        <v>47.5</v>
      </c>
      <c r="D8" s="19">
        <f t="shared" si="0"/>
        <v>0</v>
      </c>
      <c r="E8" s="19" t="s">
        <v>38</v>
      </c>
      <c r="H8" s="103" t="s">
        <v>422</v>
      </c>
      <c r="I8" s="103"/>
      <c r="Q8" s="39" t="s">
        <v>437</v>
      </c>
      <c r="R8" s="133" t="s">
        <v>471</v>
      </c>
      <c r="S8" s="130">
        <f t="shared" si="1"/>
        <v>-10.441710533804859</v>
      </c>
    </row>
    <row r="9" spans="2:22" x14ac:dyDescent="0.3">
      <c r="B9" s="20">
        <v>25.9</v>
      </c>
      <c r="C9" s="21">
        <v>17.8</v>
      </c>
      <c r="D9" s="19">
        <f t="shared" si="0"/>
        <v>0</v>
      </c>
      <c r="E9" s="19" t="s">
        <v>38</v>
      </c>
      <c r="H9" t="s">
        <v>423</v>
      </c>
      <c r="I9" s="41">
        <v>0.65702715149086599</v>
      </c>
      <c r="Q9" s="39" t="s">
        <v>424</v>
      </c>
      <c r="R9" s="130">
        <v>0.21734782633918437</v>
      </c>
      <c r="S9" s="130">
        <f>I10</f>
        <v>0.4316846777962014</v>
      </c>
    </row>
    <row r="10" spans="2:22" x14ac:dyDescent="0.3">
      <c r="B10" s="20">
        <v>23.8</v>
      </c>
      <c r="C10" s="21">
        <v>48.2</v>
      </c>
      <c r="D10" s="19">
        <f t="shared" si="0"/>
        <v>0</v>
      </c>
      <c r="E10" s="19" t="s">
        <v>38</v>
      </c>
      <c r="H10" t="s">
        <v>424</v>
      </c>
      <c r="I10" s="41">
        <v>0.4316846777962014</v>
      </c>
      <c r="Q10" s="74" t="s">
        <v>425</v>
      </c>
      <c r="R10" s="130">
        <v>0.21629161557850851</v>
      </c>
      <c r="S10" s="134">
        <f t="shared" ref="S10:S11" si="2">I11</f>
        <v>0.43014869043889381</v>
      </c>
    </row>
    <row r="11" spans="2:22" x14ac:dyDescent="0.3">
      <c r="B11" s="20">
        <v>22.4</v>
      </c>
      <c r="C11" s="21">
        <v>31.4</v>
      </c>
      <c r="D11" s="19">
        <f t="shared" si="0"/>
        <v>0</v>
      </c>
      <c r="E11" s="19" t="s">
        <v>38</v>
      </c>
      <c r="H11" t="s">
        <v>425</v>
      </c>
      <c r="I11" s="41">
        <v>0.43014869043889381</v>
      </c>
      <c r="Q11" s="74" t="s">
        <v>426</v>
      </c>
      <c r="R11" s="130">
        <v>8.6277153413909531</v>
      </c>
      <c r="S11" s="134">
        <f t="shared" si="2"/>
        <v>7.3569759540224826</v>
      </c>
    </row>
    <row r="12" spans="2:22" x14ac:dyDescent="0.3">
      <c r="B12" s="20">
        <v>28.9</v>
      </c>
      <c r="C12" s="21">
        <v>26.1</v>
      </c>
      <c r="D12" s="19">
        <f t="shared" si="0"/>
        <v>0</v>
      </c>
      <c r="E12" s="19" t="s">
        <v>38</v>
      </c>
      <c r="H12" t="s">
        <v>426</v>
      </c>
      <c r="I12" s="41">
        <v>7.3569759540224826</v>
      </c>
    </row>
    <row r="13" spans="2:22" ht="15" thickBot="1" x14ac:dyDescent="0.35">
      <c r="B13" s="20">
        <v>47.9</v>
      </c>
      <c r="C13" s="21">
        <v>12.9</v>
      </c>
      <c r="D13" s="19">
        <f t="shared" si="0"/>
        <v>0</v>
      </c>
      <c r="E13" s="19" t="s">
        <v>38</v>
      </c>
      <c r="H13" s="6" t="s">
        <v>6</v>
      </c>
      <c r="I13" s="6">
        <v>743</v>
      </c>
      <c r="S13" s="162" t="s">
        <v>544</v>
      </c>
      <c r="U13" s="161">
        <f>I22+(I23*45)+(I24*0)</f>
        <v>24.680954927765395</v>
      </c>
    </row>
    <row r="14" spans="2:22" x14ac:dyDescent="0.3">
      <c r="B14" s="20">
        <v>23.9</v>
      </c>
      <c r="C14" s="21">
        <v>26.7</v>
      </c>
      <c r="D14" s="19">
        <f t="shared" si="0"/>
        <v>0</v>
      </c>
      <c r="E14" s="19" t="s">
        <v>38</v>
      </c>
      <c r="S14" s="162" t="s">
        <v>545</v>
      </c>
      <c r="U14" s="161">
        <f>I22+(I23*45)+(I24*1)</f>
        <v>14.239244393960536</v>
      </c>
    </row>
    <row r="15" spans="2:22" ht="15" thickBot="1" x14ac:dyDescent="0.35">
      <c r="B15" s="20">
        <v>12.3</v>
      </c>
      <c r="C15" s="21">
        <v>41</v>
      </c>
      <c r="D15" s="19">
        <f t="shared" si="0"/>
        <v>0</v>
      </c>
      <c r="E15" s="19" t="s">
        <v>38</v>
      </c>
      <c r="H15" t="s">
        <v>320</v>
      </c>
    </row>
    <row r="16" spans="2:22" x14ac:dyDescent="0.3">
      <c r="B16" s="20">
        <v>20.8</v>
      </c>
      <c r="C16" s="21">
        <v>43</v>
      </c>
      <c r="D16" s="19">
        <f t="shared" si="0"/>
        <v>0</v>
      </c>
      <c r="E16" s="19" t="s">
        <v>38</v>
      </c>
      <c r="H16" s="7"/>
      <c r="I16" s="7" t="s">
        <v>7</v>
      </c>
      <c r="J16" s="7" t="s">
        <v>322</v>
      </c>
      <c r="K16" s="7" t="s">
        <v>323</v>
      </c>
      <c r="L16" s="7" t="s">
        <v>8</v>
      </c>
      <c r="M16" s="7" t="s">
        <v>430</v>
      </c>
    </row>
    <row r="17" spans="2:17" x14ac:dyDescent="0.3">
      <c r="B17" s="20">
        <v>21.8</v>
      </c>
      <c r="C17" s="21">
        <v>43.8</v>
      </c>
      <c r="D17" s="19">
        <f t="shared" si="0"/>
        <v>0</v>
      </c>
      <c r="E17" s="19" t="s">
        <v>38</v>
      </c>
      <c r="H17" t="s">
        <v>427</v>
      </c>
      <c r="I17">
        <v>2</v>
      </c>
      <c r="J17" s="55">
        <v>30423.394002285415</v>
      </c>
      <c r="K17" s="55">
        <v>15211.697001142707</v>
      </c>
      <c r="L17" s="55">
        <v>281.04702538235904</v>
      </c>
      <c r="M17" s="55">
        <v>1.5778477279215064E-91</v>
      </c>
    </row>
    <row r="18" spans="2:17" x14ac:dyDescent="0.3">
      <c r="B18" s="20">
        <v>28.9</v>
      </c>
      <c r="C18" s="21">
        <v>17.899999999999999</v>
      </c>
      <c r="D18" s="19">
        <f t="shared" si="0"/>
        <v>0</v>
      </c>
      <c r="E18" s="19" t="s">
        <v>38</v>
      </c>
      <c r="H18" t="s">
        <v>428</v>
      </c>
      <c r="I18">
        <v>740</v>
      </c>
      <c r="J18" s="55">
        <v>40052.570439168114</v>
      </c>
      <c r="K18" s="55">
        <v>54.125095188065018</v>
      </c>
      <c r="L18" s="55"/>
      <c r="M18" s="55"/>
    </row>
    <row r="19" spans="2:17" ht="15" thickBot="1" x14ac:dyDescent="0.35">
      <c r="B19" s="20">
        <v>25.4</v>
      </c>
      <c r="C19" s="21">
        <v>42.4</v>
      </c>
      <c r="D19" s="19">
        <f t="shared" si="0"/>
        <v>0</v>
      </c>
      <c r="E19" s="19" t="s">
        <v>38</v>
      </c>
      <c r="H19" s="6" t="s">
        <v>328</v>
      </c>
      <c r="I19" s="6">
        <v>742</v>
      </c>
      <c r="J19" s="56">
        <v>70475.964441453529</v>
      </c>
      <c r="K19" s="56"/>
      <c r="L19" s="56"/>
      <c r="M19" s="56"/>
    </row>
    <row r="20" spans="2:17" ht="15" thickBot="1" x14ac:dyDescent="0.35">
      <c r="B20" s="20">
        <v>25.9</v>
      </c>
      <c r="C20" s="21">
        <v>14.8</v>
      </c>
      <c r="D20" s="19">
        <f t="shared" si="0"/>
        <v>0</v>
      </c>
      <c r="E20" s="19" t="s">
        <v>38</v>
      </c>
    </row>
    <row r="21" spans="2:17" x14ac:dyDescent="0.3">
      <c r="B21" s="20">
        <v>37.9</v>
      </c>
      <c r="C21" s="21">
        <v>11.7</v>
      </c>
      <c r="D21" s="19">
        <f t="shared" si="0"/>
        <v>0</v>
      </c>
      <c r="E21" s="19" t="s">
        <v>48</v>
      </c>
      <c r="H21" s="7"/>
      <c r="I21" s="7" t="s">
        <v>431</v>
      </c>
      <c r="J21" s="7" t="s">
        <v>426</v>
      </c>
      <c r="K21" s="7" t="s">
        <v>13</v>
      </c>
      <c r="L21" s="7" t="s">
        <v>324</v>
      </c>
      <c r="M21" s="7" t="s">
        <v>432</v>
      </c>
      <c r="N21" s="7" t="s">
        <v>433</v>
      </c>
      <c r="O21" s="129"/>
      <c r="P21" s="129"/>
    </row>
    <row r="22" spans="2:17" x14ac:dyDescent="0.3">
      <c r="B22" s="20">
        <v>14.4</v>
      </c>
      <c r="C22" s="21">
        <v>35.4</v>
      </c>
      <c r="D22" s="19">
        <f t="shared" si="0"/>
        <v>0</v>
      </c>
      <c r="E22" s="19" t="s">
        <v>48</v>
      </c>
      <c r="H22" t="s">
        <v>429</v>
      </c>
      <c r="I22" s="41">
        <v>33.095257079644142</v>
      </c>
      <c r="J22" s="41">
        <v>0.67296794473236266</v>
      </c>
      <c r="K22" s="41">
        <v>49.178058685701629</v>
      </c>
      <c r="L22" s="41">
        <v>2.1563538604595501E-235</v>
      </c>
      <c r="M22" s="41">
        <v>31.774103290538182</v>
      </c>
      <c r="N22" s="41">
        <v>34.416410868750106</v>
      </c>
    </row>
    <row r="23" spans="2:17" x14ac:dyDescent="0.3">
      <c r="B23" s="20">
        <v>12.4</v>
      </c>
      <c r="C23" s="21">
        <v>50.4</v>
      </c>
      <c r="D23" s="19">
        <f t="shared" si="0"/>
        <v>0</v>
      </c>
      <c r="E23" s="19" t="s">
        <v>48</v>
      </c>
      <c r="H23" t="s">
        <v>0</v>
      </c>
      <c r="I23" s="41">
        <v>-0.18698449226397215</v>
      </c>
      <c r="J23" s="41">
        <v>1.265605126981737E-2</v>
      </c>
      <c r="K23" s="41">
        <v>-14.774315327712037</v>
      </c>
      <c r="L23" s="41">
        <v>1.7779831579389778E-43</v>
      </c>
      <c r="M23" s="41">
        <v>-0.21183053466631607</v>
      </c>
      <c r="N23" s="41">
        <v>-0.16213844986162823</v>
      </c>
    </row>
    <row r="24" spans="2:17" ht="15" thickBot="1" x14ac:dyDescent="0.35">
      <c r="B24" s="20">
        <v>8.9</v>
      </c>
      <c r="C24" s="21">
        <v>55.5</v>
      </c>
      <c r="D24" s="19">
        <f t="shared" si="0"/>
        <v>0</v>
      </c>
      <c r="E24" s="19" t="s">
        <v>48</v>
      </c>
      <c r="H24" s="6" t="s">
        <v>437</v>
      </c>
      <c r="I24" s="42">
        <v>-10.441710533804859</v>
      </c>
      <c r="J24" s="42">
        <v>0.62503170659834995</v>
      </c>
      <c r="K24" s="42">
        <v>-16.705889355009599</v>
      </c>
      <c r="L24" s="42">
        <v>2.110988017393295E-53</v>
      </c>
      <c r="M24" s="42">
        <v>-11.668757102586346</v>
      </c>
      <c r="N24" s="42">
        <v>-9.2146639650233713</v>
      </c>
    </row>
    <row r="25" spans="2:17" x14ac:dyDescent="0.3">
      <c r="B25" s="20">
        <v>9.9</v>
      </c>
      <c r="C25" s="21">
        <v>52.1</v>
      </c>
      <c r="D25" s="19">
        <f t="shared" si="0"/>
        <v>0</v>
      </c>
      <c r="E25" s="19" t="s">
        <v>48</v>
      </c>
    </row>
    <row r="26" spans="2:17" x14ac:dyDescent="0.3">
      <c r="B26" s="20">
        <v>14.9</v>
      </c>
      <c r="C26" s="21">
        <v>38.700000000000003</v>
      </c>
      <c r="D26" s="19">
        <f t="shared" si="0"/>
        <v>0</v>
      </c>
      <c r="E26" s="19" t="s">
        <v>48</v>
      </c>
    </row>
    <row r="27" spans="2:17" x14ac:dyDescent="0.3">
      <c r="B27" s="20">
        <v>14.9</v>
      </c>
      <c r="C27" s="21">
        <v>35.299999999999997</v>
      </c>
      <c r="D27" s="19">
        <f t="shared" si="0"/>
        <v>0</v>
      </c>
      <c r="E27" s="19" t="s">
        <v>48</v>
      </c>
      <c r="H27" s="136" t="s">
        <v>478</v>
      </c>
      <c r="I27" s="137"/>
      <c r="J27" s="137"/>
      <c r="K27" s="137"/>
      <c r="L27" s="137"/>
      <c r="M27" s="138"/>
    </row>
    <row r="28" spans="2:17" x14ac:dyDescent="0.3">
      <c r="B28" s="20">
        <v>25.9</v>
      </c>
      <c r="C28" s="21">
        <v>12.2</v>
      </c>
      <c r="D28" s="19">
        <f t="shared" si="0"/>
        <v>0</v>
      </c>
      <c r="E28" s="19" t="s">
        <v>48</v>
      </c>
      <c r="H28" s="139" t="s">
        <v>491</v>
      </c>
      <c r="I28" s="140"/>
      <c r="J28" s="140"/>
      <c r="K28" s="140"/>
      <c r="L28" s="140"/>
      <c r="M28" s="141"/>
    </row>
    <row r="29" spans="2:17" x14ac:dyDescent="0.3">
      <c r="B29" s="20">
        <v>7.9</v>
      </c>
      <c r="C29" s="21">
        <v>62</v>
      </c>
      <c r="D29" s="19">
        <f t="shared" si="0"/>
        <v>0</v>
      </c>
      <c r="E29" s="19" t="s">
        <v>48</v>
      </c>
      <c r="H29" s="139" t="s">
        <v>492</v>
      </c>
      <c r="I29" s="140"/>
      <c r="J29" s="140"/>
      <c r="K29" s="140"/>
      <c r="L29" s="140"/>
      <c r="M29" s="141"/>
      <c r="Q29" s="41"/>
    </row>
    <row r="30" spans="2:17" x14ac:dyDescent="0.3">
      <c r="B30" s="20">
        <v>13.9</v>
      </c>
      <c r="C30" s="21">
        <v>47.2</v>
      </c>
      <c r="D30" s="19">
        <f t="shared" si="0"/>
        <v>0</v>
      </c>
      <c r="E30" s="19" t="s">
        <v>48</v>
      </c>
      <c r="H30" s="139" t="s">
        <v>534</v>
      </c>
      <c r="I30" s="140"/>
      <c r="J30" s="140"/>
      <c r="K30" s="140"/>
      <c r="L30" s="140"/>
      <c r="M30" s="141"/>
      <c r="Q30" s="41"/>
    </row>
    <row r="31" spans="2:17" x14ac:dyDescent="0.3">
      <c r="B31" s="20">
        <v>16.5</v>
      </c>
      <c r="C31" s="21">
        <v>14</v>
      </c>
      <c r="D31" s="19">
        <f t="shared" si="0"/>
        <v>0</v>
      </c>
      <c r="E31" s="19" t="s">
        <v>48</v>
      </c>
      <c r="H31" s="139" t="s">
        <v>535</v>
      </c>
      <c r="I31" s="140"/>
      <c r="J31" s="140"/>
      <c r="K31" s="140"/>
      <c r="L31" s="140"/>
      <c r="M31" s="141"/>
    </row>
    <row r="32" spans="2:17" x14ac:dyDescent="0.3">
      <c r="B32" s="20">
        <v>17.5</v>
      </c>
      <c r="C32" s="21">
        <v>23.2</v>
      </c>
      <c r="D32" s="19">
        <f t="shared" si="0"/>
        <v>0</v>
      </c>
      <c r="E32" s="19" t="s">
        <v>48</v>
      </c>
      <c r="H32" s="139" t="s">
        <v>477</v>
      </c>
      <c r="I32" s="140"/>
      <c r="J32" s="140"/>
      <c r="K32" s="140"/>
      <c r="L32" s="140"/>
      <c r="M32" s="141"/>
    </row>
    <row r="33" spans="2:13" x14ac:dyDescent="0.3">
      <c r="B33" s="20">
        <v>18.899999999999999</v>
      </c>
      <c r="C33" s="21">
        <v>28.4</v>
      </c>
      <c r="D33" s="19">
        <f t="shared" si="0"/>
        <v>0</v>
      </c>
      <c r="E33" s="19" t="s">
        <v>48</v>
      </c>
      <c r="H33" s="139" t="s">
        <v>537</v>
      </c>
      <c r="I33" s="140"/>
      <c r="J33" s="140"/>
      <c r="K33" s="140"/>
      <c r="L33" s="140"/>
      <c r="M33" s="141"/>
    </row>
    <row r="34" spans="2:13" x14ac:dyDescent="0.3">
      <c r="B34" s="20">
        <v>16.899999999999999</v>
      </c>
      <c r="C34" s="21">
        <v>36.700000000000003</v>
      </c>
      <c r="D34" s="19">
        <f t="shared" si="0"/>
        <v>0</v>
      </c>
      <c r="E34" s="19" t="s">
        <v>48</v>
      </c>
      <c r="H34" s="139" t="s">
        <v>536</v>
      </c>
      <c r="I34" s="140"/>
      <c r="J34" s="140"/>
      <c r="K34" s="140"/>
      <c r="L34" s="140"/>
      <c r="M34" s="141"/>
    </row>
    <row r="35" spans="2:13" x14ac:dyDescent="0.3">
      <c r="B35" s="20">
        <v>12.9</v>
      </c>
      <c r="C35" s="21">
        <v>49.8</v>
      </c>
      <c r="D35" s="19">
        <f t="shared" si="0"/>
        <v>0</v>
      </c>
      <c r="E35" s="19" t="s">
        <v>48</v>
      </c>
      <c r="H35" s="139" t="s">
        <v>493</v>
      </c>
      <c r="I35" s="140"/>
      <c r="J35" s="140"/>
      <c r="K35" s="140"/>
      <c r="L35" s="140"/>
      <c r="M35" s="141"/>
    </row>
    <row r="36" spans="2:13" x14ac:dyDescent="0.3">
      <c r="B36" s="20">
        <v>23.9</v>
      </c>
      <c r="C36" s="21">
        <v>8.8000000000000007</v>
      </c>
      <c r="D36" s="19">
        <f t="shared" si="0"/>
        <v>0</v>
      </c>
      <c r="E36" s="19" t="s">
        <v>59</v>
      </c>
      <c r="H36" s="139" t="s">
        <v>538</v>
      </c>
      <c r="I36" s="140"/>
      <c r="J36" s="140"/>
      <c r="K36" s="140"/>
      <c r="L36" s="140"/>
      <c r="M36" s="141"/>
    </row>
    <row r="37" spans="2:13" x14ac:dyDescent="0.3">
      <c r="B37" s="20">
        <v>18.899999999999999</v>
      </c>
      <c r="C37" s="21">
        <v>33.299999999999997</v>
      </c>
      <c r="D37" s="19">
        <f t="shared" si="0"/>
        <v>0</v>
      </c>
      <c r="E37" s="19" t="s">
        <v>59</v>
      </c>
      <c r="H37" s="139" t="s">
        <v>539</v>
      </c>
      <c r="I37" s="140"/>
      <c r="J37" s="140"/>
      <c r="K37" s="140"/>
      <c r="L37" s="140"/>
      <c r="M37" s="141"/>
    </row>
    <row r="38" spans="2:13" x14ac:dyDescent="0.3">
      <c r="B38" s="20">
        <v>15.9</v>
      </c>
      <c r="C38" s="21">
        <v>35.9</v>
      </c>
      <c r="D38" s="19">
        <f t="shared" si="0"/>
        <v>0</v>
      </c>
      <c r="E38" s="19" t="s">
        <v>59</v>
      </c>
      <c r="H38" s="139" t="s">
        <v>477</v>
      </c>
      <c r="I38" s="140"/>
      <c r="J38" s="140"/>
      <c r="K38" s="140"/>
      <c r="L38" s="140"/>
      <c r="M38" s="141"/>
    </row>
    <row r="39" spans="2:13" x14ac:dyDescent="0.3">
      <c r="B39" s="20">
        <v>13.9</v>
      </c>
      <c r="C39" s="21">
        <v>49.9</v>
      </c>
      <c r="D39" s="19">
        <f t="shared" si="0"/>
        <v>0</v>
      </c>
      <c r="E39" s="19" t="s">
        <v>59</v>
      </c>
      <c r="H39" s="139" t="s">
        <v>543</v>
      </c>
      <c r="I39" s="140"/>
      <c r="J39" s="140"/>
      <c r="K39" s="140"/>
      <c r="L39" s="140"/>
      <c r="M39" s="141"/>
    </row>
    <row r="40" spans="2:13" x14ac:dyDescent="0.3">
      <c r="B40" s="20">
        <v>23.9</v>
      </c>
      <c r="C40" s="21">
        <v>23.7</v>
      </c>
      <c r="D40" s="19">
        <f t="shared" si="0"/>
        <v>0</v>
      </c>
      <c r="E40" s="19" t="s">
        <v>59</v>
      </c>
      <c r="H40" s="139" t="s">
        <v>540</v>
      </c>
      <c r="I40" s="140"/>
      <c r="J40" s="140"/>
      <c r="K40" s="140"/>
      <c r="L40" s="140"/>
      <c r="M40" s="141"/>
    </row>
    <row r="41" spans="2:13" x14ac:dyDescent="0.3">
      <c r="B41" s="20">
        <v>23.9</v>
      </c>
      <c r="C41" s="21">
        <v>29.8</v>
      </c>
      <c r="D41" s="19">
        <f t="shared" si="0"/>
        <v>0</v>
      </c>
      <c r="E41" s="19" t="s">
        <v>59</v>
      </c>
      <c r="H41" s="139" t="s">
        <v>541</v>
      </c>
      <c r="I41" s="140"/>
      <c r="J41" s="140"/>
      <c r="K41" s="140"/>
      <c r="L41" s="140"/>
      <c r="M41" s="141"/>
    </row>
    <row r="42" spans="2:13" x14ac:dyDescent="0.3">
      <c r="B42" s="20">
        <v>23.9</v>
      </c>
      <c r="C42" s="21">
        <v>33</v>
      </c>
      <c r="D42" s="19">
        <f t="shared" si="0"/>
        <v>0</v>
      </c>
      <c r="E42" s="19" t="s">
        <v>59</v>
      </c>
      <c r="H42" s="144" t="s">
        <v>542</v>
      </c>
      <c r="I42" s="145"/>
      <c r="J42" s="145"/>
      <c r="K42" s="145"/>
      <c r="L42" s="145"/>
      <c r="M42" s="146"/>
    </row>
    <row r="43" spans="2:13" x14ac:dyDescent="0.3">
      <c r="B43" s="20">
        <v>23.9</v>
      </c>
      <c r="C43" s="21">
        <v>38.6</v>
      </c>
      <c r="D43" s="19">
        <f t="shared" si="0"/>
        <v>0</v>
      </c>
      <c r="E43" s="19" t="s">
        <v>59</v>
      </c>
    </row>
    <row r="44" spans="2:13" x14ac:dyDescent="0.3">
      <c r="B44" s="20">
        <v>34.9</v>
      </c>
      <c r="C44" s="21">
        <v>12.9</v>
      </c>
      <c r="D44" s="19">
        <f t="shared" si="0"/>
        <v>0</v>
      </c>
      <c r="E44" s="19" t="s">
        <v>59</v>
      </c>
      <c r="H44" s="186" t="s">
        <v>482</v>
      </c>
      <c r="I44" s="187"/>
      <c r="K44" s="186" t="s">
        <v>483</v>
      </c>
      <c r="L44" s="187"/>
    </row>
    <row r="45" spans="2:13" x14ac:dyDescent="0.3">
      <c r="B45" s="20">
        <v>26.9</v>
      </c>
      <c r="C45" s="21">
        <v>24.6</v>
      </c>
      <c r="D45" s="19">
        <f t="shared" si="0"/>
        <v>0</v>
      </c>
      <c r="E45" s="19" t="s">
        <v>59</v>
      </c>
      <c r="H45" s="39" t="s">
        <v>479</v>
      </c>
      <c r="I45" s="130">
        <v>24.680949999999999</v>
      </c>
      <c r="K45" s="39" t="s">
        <v>479</v>
      </c>
      <c r="L45" s="130">
        <f>I45</f>
        <v>24.680949999999999</v>
      </c>
    </row>
    <row r="46" spans="2:13" x14ac:dyDescent="0.3">
      <c r="B46" s="20">
        <v>39.9</v>
      </c>
      <c r="C46" s="21">
        <v>19.3</v>
      </c>
      <c r="D46" s="19">
        <f t="shared" si="0"/>
        <v>0</v>
      </c>
      <c r="E46" s="19" t="s">
        <v>59</v>
      </c>
      <c r="H46" s="39" t="s">
        <v>480</v>
      </c>
      <c r="I46" s="130">
        <v>23.57986</v>
      </c>
      <c r="K46" s="39" t="s">
        <v>480</v>
      </c>
      <c r="L46" s="130">
        <v>10.196009999999999</v>
      </c>
    </row>
    <row r="47" spans="2:13" x14ac:dyDescent="0.3">
      <c r="B47" s="20">
        <v>9.9</v>
      </c>
      <c r="C47" s="21">
        <v>62.7</v>
      </c>
      <c r="D47" s="19">
        <f t="shared" si="0"/>
        <v>0</v>
      </c>
      <c r="E47" s="19" t="s">
        <v>59</v>
      </c>
      <c r="H47" s="39" t="s">
        <v>481</v>
      </c>
      <c r="I47" s="130">
        <v>25.782050000000002</v>
      </c>
      <c r="K47" s="39" t="s">
        <v>481</v>
      </c>
      <c r="L47" s="130">
        <v>39.165900000000001</v>
      </c>
    </row>
    <row r="48" spans="2:13" x14ac:dyDescent="0.3">
      <c r="B48" s="20">
        <v>24.9</v>
      </c>
      <c r="C48" s="21">
        <v>23.1</v>
      </c>
      <c r="D48" s="19">
        <f t="shared" si="0"/>
        <v>0</v>
      </c>
      <c r="E48" s="19" t="s">
        <v>59</v>
      </c>
    </row>
    <row r="49" spans="2:12" x14ac:dyDescent="0.3">
      <c r="B49" s="20">
        <v>24.9</v>
      </c>
      <c r="C49" s="21">
        <v>15.1</v>
      </c>
      <c r="D49" s="19">
        <f t="shared" si="0"/>
        <v>0</v>
      </c>
      <c r="E49" s="19" t="s">
        <v>59</v>
      </c>
    </row>
    <row r="50" spans="2:12" x14ac:dyDescent="0.3">
      <c r="B50" s="20">
        <v>23.9</v>
      </c>
      <c r="C50" s="21">
        <v>21.6</v>
      </c>
      <c r="D50" s="19">
        <f t="shared" si="0"/>
        <v>0</v>
      </c>
      <c r="E50" s="19" t="s">
        <v>59</v>
      </c>
    </row>
    <row r="51" spans="2:12" x14ac:dyDescent="0.3">
      <c r="B51" s="20">
        <v>19.8</v>
      </c>
      <c r="C51" s="21">
        <v>48.8</v>
      </c>
      <c r="D51" s="19">
        <f t="shared" si="0"/>
        <v>0</v>
      </c>
      <c r="E51" s="19" t="s">
        <v>59</v>
      </c>
      <c r="H51" s="185" t="s">
        <v>482</v>
      </c>
      <c r="I51" s="185"/>
      <c r="K51" s="185" t="s">
        <v>483</v>
      </c>
      <c r="L51" s="185"/>
    </row>
    <row r="52" spans="2:12" x14ac:dyDescent="0.3">
      <c r="B52" s="20">
        <v>41.9</v>
      </c>
      <c r="C52" s="21">
        <v>15.6</v>
      </c>
      <c r="D52" s="19">
        <f t="shared" si="0"/>
        <v>0</v>
      </c>
      <c r="E52" s="19" t="s">
        <v>59</v>
      </c>
      <c r="H52" s="39" t="s">
        <v>479</v>
      </c>
      <c r="I52" s="39">
        <v>14.239240000000001</v>
      </c>
      <c r="K52" s="39" t="s">
        <v>479</v>
      </c>
      <c r="L52" s="39">
        <f>I52</f>
        <v>14.239240000000001</v>
      </c>
    </row>
    <row r="53" spans="2:12" x14ac:dyDescent="0.3">
      <c r="B53" s="20">
        <v>10.8</v>
      </c>
      <c r="C53" s="21">
        <v>120</v>
      </c>
      <c r="D53" s="19">
        <f t="shared" si="0"/>
        <v>1</v>
      </c>
      <c r="E53" s="19" t="s">
        <v>68</v>
      </c>
      <c r="H53" s="39" t="s">
        <v>480</v>
      </c>
      <c r="I53" s="130">
        <v>13.600709999999999</v>
      </c>
      <c r="K53" s="39" t="s">
        <v>480</v>
      </c>
      <c r="L53" s="130">
        <v>-0.21789430000000001</v>
      </c>
    </row>
    <row r="54" spans="2:12" x14ac:dyDescent="0.3">
      <c r="B54" s="20">
        <v>10.9</v>
      </c>
      <c r="C54" s="21">
        <v>41.3</v>
      </c>
      <c r="D54" s="19">
        <f t="shared" si="0"/>
        <v>1</v>
      </c>
      <c r="E54" s="19" t="s">
        <v>68</v>
      </c>
      <c r="H54" s="39" t="s">
        <v>481</v>
      </c>
      <c r="I54" s="130">
        <v>14.87778</v>
      </c>
      <c r="K54" s="39" t="s">
        <v>481</v>
      </c>
      <c r="L54" s="130">
        <v>28.696380000000001</v>
      </c>
    </row>
    <row r="55" spans="2:12" x14ac:dyDescent="0.3">
      <c r="B55" s="20">
        <v>11.9</v>
      </c>
      <c r="C55" s="21">
        <v>30.8</v>
      </c>
      <c r="D55" s="19">
        <f t="shared" si="0"/>
        <v>1</v>
      </c>
      <c r="E55" s="19" t="s">
        <v>68</v>
      </c>
    </row>
    <row r="56" spans="2:12" x14ac:dyDescent="0.3">
      <c r="B56" s="20">
        <v>13</v>
      </c>
      <c r="C56" s="21">
        <v>4.0999999999999996</v>
      </c>
      <c r="D56" s="19">
        <f t="shared" si="0"/>
        <v>1</v>
      </c>
      <c r="E56" s="19" t="s">
        <v>68</v>
      </c>
    </row>
    <row r="57" spans="2:12" x14ac:dyDescent="0.3">
      <c r="B57" s="20">
        <v>4</v>
      </c>
      <c r="C57" s="21">
        <v>109.7</v>
      </c>
      <c r="D57" s="19">
        <f t="shared" si="0"/>
        <v>1</v>
      </c>
      <c r="E57" s="19" t="s">
        <v>68</v>
      </c>
    </row>
    <row r="58" spans="2:12" x14ac:dyDescent="0.3">
      <c r="B58" s="20">
        <v>8.9</v>
      </c>
      <c r="C58" s="21">
        <v>27.8</v>
      </c>
      <c r="D58" s="19">
        <f t="shared" si="0"/>
        <v>1</v>
      </c>
      <c r="E58" s="19" t="s">
        <v>68</v>
      </c>
    </row>
    <row r="59" spans="2:12" x14ac:dyDescent="0.3">
      <c r="B59" s="20">
        <v>8.9</v>
      </c>
      <c r="C59" s="21">
        <v>33.1</v>
      </c>
      <c r="D59" s="19">
        <f t="shared" si="0"/>
        <v>1</v>
      </c>
      <c r="E59" s="19" t="s">
        <v>68</v>
      </c>
    </row>
    <row r="60" spans="2:12" x14ac:dyDescent="0.3">
      <c r="B60" s="20">
        <v>12.9</v>
      </c>
      <c r="C60" s="21">
        <v>26.9</v>
      </c>
      <c r="D60" s="19">
        <f t="shared" si="0"/>
        <v>1</v>
      </c>
      <c r="E60" s="19" t="s">
        <v>68</v>
      </c>
    </row>
    <row r="61" spans="2:12" x14ac:dyDescent="0.3">
      <c r="B61" s="20">
        <v>13.9</v>
      </c>
      <c r="C61" s="21">
        <v>10.7</v>
      </c>
      <c r="D61" s="19">
        <f t="shared" si="0"/>
        <v>1</v>
      </c>
      <c r="E61" s="19" t="s">
        <v>68</v>
      </c>
    </row>
    <row r="62" spans="2:12" x14ac:dyDescent="0.3">
      <c r="B62" s="20">
        <v>14.9</v>
      </c>
      <c r="C62" s="21">
        <v>2.8</v>
      </c>
      <c r="D62" s="19">
        <f t="shared" si="0"/>
        <v>1</v>
      </c>
      <c r="E62" s="19" t="s">
        <v>68</v>
      </c>
    </row>
    <row r="63" spans="2:12" x14ac:dyDescent="0.3">
      <c r="B63" s="20">
        <v>17.899999999999999</v>
      </c>
      <c r="C63" s="21">
        <v>20</v>
      </c>
      <c r="D63" s="19">
        <f t="shared" si="0"/>
        <v>1</v>
      </c>
      <c r="E63" s="19" t="s">
        <v>68</v>
      </c>
    </row>
    <row r="64" spans="2:12" x14ac:dyDescent="0.3">
      <c r="B64" s="20">
        <v>16.899999999999999</v>
      </c>
      <c r="C64" s="21">
        <v>34.6</v>
      </c>
      <c r="D64" s="19">
        <f t="shared" si="0"/>
        <v>1</v>
      </c>
      <c r="E64" s="19" t="s">
        <v>68</v>
      </c>
    </row>
    <row r="65" spans="2:5" x14ac:dyDescent="0.3">
      <c r="B65" s="20">
        <v>12.4</v>
      </c>
      <c r="C65" s="21">
        <v>69.2</v>
      </c>
      <c r="D65" s="19">
        <f t="shared" si="0"/>
        <v>1</v>
      </c>
      <c r="E65" s="19" t="s">
        <v>68</v>
      </c>
    </row>
    <row r="66" spans="2:5" x14ac:dyDescent="0.3">
      <c r="B66" s="20">
        <v>17.899999999999999</v>
      </c>
      <c r="C66" s="21">
        <v>53.1</v>
      </c>
      <c r="D66" s="19">
        <f t="shared" si="0"/>
        <v>1</v>
      </c>
      <c r="E66" s="19" t="s">
        <v>68</v>
      </c>
    </row>
    <row r="67" spans="2:5" x14ac:dyDescent="0.3">
      <c r="B67" s="20">
        <v>13.9</v>
      </c>
      <c r="C67" s="21">
        <v>35.799999999999997</v>
      </c>
      <c r="D67" s="19">
        <f t="shared" si="0"/>
        <v>1</v>
      </c>
      <c r="E67" s="19" t="s">
        <v>68</v>
      </c>
    </row>
    <row r="68" spans="2:5" x14ac:dyDescent="0.3">
      <c r="B68" s="20">
        <v>13.4</v>
      </c>
      <c r="C68" s="21">
        <v>20.100000000000001</v>
      </c>
      <c r="D68" s="19">
        <f t="shared" ref="D68:D131" si="3">IF(OR(E68="BMW",E68="Buick",E68="Cadillac",E68="Chrysler",E68="Hummer",E68="Jaguar",E68="Land Rove",E68="Lexus",E68="Lincoln",E68="MercBenz",E68="MiniCoo",E68="Porsche",E68="Saab"),0,1)</f>
        <v>1</v>
      </c>
      <c r="E68" s="19" t="s">
        <v>68</v>
      </c>
    </row>
    <row r="69" spans="2:5" x14ac:dyDescent="0.3">
      <c r="B69" s="20">
        <v>13.9</v>
      </c>
      <c r="C69" s="21">
        <v>58.3</v>
      </c>
      <c r="D69" s="19">
        <f t="shared" si="3"/>
        <v>1</v>
      </c>
      <c r="E69" s="19" t="s">
        <v>68</v>
      </c>
    </row>
    <row r="70" spans="2:5" x14ac:dyDescent="0.3">
      <c r="B70" s="20">
        <v>11.9</v>
      </c>
      <c r="C70" s="21">
        <v>33.700000000000003</v>
      </c>
      <c r="D70" s="19">
        <f t="shared" si="3"/>
        <v>1</v>
      </c>
      <c r="E70" s="19" t="s">
        <v>68</v>
      </c>
    </row>
    <row r="71" spans="2:5" x14ac:dyDescent="0.3">
      <c r="B71" s="20">
        <v>12.9</v>
      </c>
      <c r="C71" s="21">
        <v>20.6</v>
      </c>
      <c r="D71" s="19">
        <f t="shared" si="3"/>
        <v>1</v>
      </c>
      <c r="E71" s="19" t="s">
        <v>68</v>
      </c>
    </row>
    <row r="72" spans="2:5" x14ac:dyDescent="0.3">
      <c r="B72" s="20">
        <v>4</v>
      </c>
      <c r="C72" s="21">
        <v>144.19999999999999</v>
      </c>
      <c r="D72" s="19">
        <f t="shared" si="3"/>
        <v>1</v>
      </c>
      <c r="E72" s="19" t="s">
        <v>68</v>
      </c>
    </row>
    <row r="73" spans="2:5" x14ac:dyDescent="0.3">
      <c r="B73" s="20">
        <v>11.9</v>
      </c>
      <c r="C73" s="21">
        <v>38.4</v>
      </c>
      <c r="D73" s="19">
        <f t="shared" si="3"/>
        <v>1</v>
      </c>
      <c r="E73" s="19" t="s">
        <v>68</v>
      </c>
    </row>
    <row r="74" spans="2:5" x14ac:dyDescent="0.3">
      <c r="B74" s="20">
        <v>12.9</v>
      </c>
      <c r="C74" s="21">
        <v>44.3</v>
      </c>
      <c r="D74" s="19">
        <f t="shared" si="3"/>
        <v>1</v>
      </c>
      <c r="E74" s="19" t="s">
        <v>68</v>
      </c>
    </row>
    <row r="75" spans="2:5" x14ac:dyDescent="0.3">
      <c r="B75" s="20">
        <v>11.9</v>
      </c>
      <c r="C75" s="21">
        <v>45</v>
      </c>
      <c r="D75" s="19">
        <f t="shared" si="3"/>
        <v>1</v>
      </c>
      <c r="E75" s="19" t="s">
        <v>68</v>
      </c>
    </row>
    <row r="76" spans="2:5" x14ac:dyDescent="0.3">
      <c r="B76" s="20">
        <v>14.9</v>
      </c>
      <c r="C76" s="21">
        <v>47.1</v>
      </c>
      <c r="D76" s="19">
        <f t="shared" si="3"/>
        <v>1</v>
      </c>
      <c r="E76" s="19" t="s">
        <v>68</v>
      </c>
    </row>
    <row r="77" spans="2:5" x14ac:dyDescent="0.3">
      <c r="B77" s="20">
        <v>13.9</v>
      </c>
      <c r="C77" s="21">
        <v>28.7</v>
      </c>
      <c r="D77" s="19">
        <f t="shared" si="3"/>
        <v>1</v>
      </c>
      <c r="E77" s="19" t="s">
        <v>68</v>
      </c>
    </row>
    <row r="78" spans="2:5" x14ac:dyDescent="0.3">
      <c r="B78" s="20">
        <v>10.9</v>
      </c>
      <c r="C78" s="21">
        <v>48.7</v>
      </c>
      <c r="D78" s="19">
        <f t="shared" si="3"/>
        <v>1</v>
      </c>
      <c r="E78" s="19" t="s">
        <v>68</v>
      </c>
    </row>
    <row r="79" spans="2:5" x14ac:dyDescent="0.3">
      <c r="B79" s="20">
        <v>9.9</v>
      </c>
      <c r="C79" s="21">
        <v>37.6</v>
      </c>
      <c r="D79" s="19">
        <f t="shared" si="3"/>
        <v>1</v>
      </c>
      <c r="E79" s="19" t="s">
        <v>68</v>
      </c>
    </row>
    <row r="80" spans="2:5" x14ac:dyDescent="0.3">
      <c r="B80" s="20">
        <v>8.4</v>
      </c>
      <c r="C80" s="21">
        <v>55.7</v>
      </c>
      <c r="D80" s="19">
        <f t="shared" si="3"/>
        <v>1</v>
      </c>
      <c r="E80" s="19" t="s">
        <v>68</v>
      </c>
    </row>
    <row r="81" spans="2:5" x14ac:dyDescent="0.3">
      <c r="B81" s="20">
        <v>8.6999999999999993</v>
      </c>
      <c r="C81" s="21">
        <v>39.700000000000003</v>
      </c>
      <c r="D81" s="19">
        <f t="shared" si="3"/>
        <v>1</v>
      </c>
      <c r="E81" s="19" t="s">
        <v>68</v>
      </c>
    </row>
    <row r="82" spans="2:5" x14ac:dyDescent="0.3">
      <c r="B82" s="20">
        <v>11.9</v>
      </c>
      <c r="C82" s="21">
        <v>35.200000000000003</v>
      </c>
      <c r="D82" s="19">
        <f t="shared" si="3"/>
        <v>1</v>
      </c>
      <c r="E82" s="19" t="s">
        <v>68</v>
      </c>
    </row>
    <row r="83" spans="2:5" x14ac:dyDescent="0.3">
      <c r="B83" s="20">
        <v>13.9</v>
      </c>
      <c r="C83" s="21">
        <v>18.100000000000001</v>
      </c>
      <c r="D83" s="19">
        <f t="shared" si="3"/>
        <v>1</v>
      </c>
      <c r="E83" s="19" t="s">
        <v>68</v>
      </c>
    </row>
    <row r="84" spans="2:5" x14ac:dyDescent="0.3">
      <c r="B84" s="20">
        <v>11.8</v>
      </c>
      <c r="C84" s="21">
        <v>32.5</v>
      </c>
      <c r="D84" s="19">
        <f t="shared" si="3"/>
        <v>1</v>
      </c>
      <c r="E84" s="19" t="s">
        <v>68</v>
      </c>
    </row>
    <row r="85" spans="2:5" x14ac:dyDescent="0.3">
      <c r="B85" s="20">
        <v>4.5</v>
      </c>
      <c r="C85" s="21">
        <v>40</v>
      </c>
      <c r="D85" s="19">
        <f t="shared" si="3"/>
        <v>1</v>
      </c>
      <c r="E85" s="19" t="s">
        <v>68</v>
      </c>
    </row>
    <row r="86" spans="2:5" x14ac:dyDescent="0.3">
      <c r="B86" s="20">
        <v>13.5</v>
      </c>
      <c r="C86" s="21">
        <v>22</v>
      </c>
      <c r="D86" s="19">
        <f t="shared" si="3"/>
        <v>1</v>
      </c>
      <c r="E86" s="19" t="s">
        <v>68</v>
      </c>
    </row>
    <row r="87" spans="2:5" x14ac:dyDescent="0.3">
      <c r="B87" s="20">
        <v>16.899999999999999</v>
      </c>
      <c r="C87" s="21">
        <v>20</v>
      </c>
      <c r="D87" s="19">
        <f t="shared" si="3"/>
        <v>1</v>
      </c>
      <c r="E87" s="19" t="s">
        <v>68</v>
      </c>
    </row>
    <row r="88" spans="2:5" x14ac:dyDescent="0.3">
      <c r="B88" s="20">
        <v>31.9</v>
      </c>
      <c r="C88" s="21">
        <v>20.6</v>
      </c>
      <c r="D88" s="19">
        <f t="shared" si="3"/>
        <v>1</v>
      </c>
      <c r="E88" s="19" t="s">
        <v>68</v>
      </c>
    </row>
    <row r="89" spans="2:5" x14ac:dyDescent="0.3">
      <c r="B89" s="20">
        <v>10.8</v>
      </c>
      <c r="C89" s="21">
        <v>68.900000000000006</v>
      </c>
      <c r="D89" s="19">
        <f t="shared" si="3"/>
        <v>1</v>
      </c>
      <c r="E89" s="19" t="s">
        <v>68</v>
      </c>
    </row>
    <row r="90" spans="2:5" x14ac:dyDescent="0.3">
      <c r="B90" s="20">
        <v>15.6</v>
      </c>
      <c r="C90" s="21">
        <v>27</v>
      </c>
      <c r="D90" s="19">
        <f t="shared" si="3"/>
        <v>1</v>
      </c>
      <c r="E90" s="19" t="s">
        <v>68</v>
      </c>
    </row>
    <row r="91" spans="2:5" x14ac:dyDescent="0.3">
      <c r="B91" s="20">
        <v>13.9</v>
      </c>
      <c r="C91" s="21">
        <v>26.7</v>
      </c>
      <c r="D91" s="19">
        <f t="shared" si="3"/>
        <v>1</v>
      </c>
      <c r="E91" s="19" t="s">
        <v>68</v>
      </c>
    </row>
    <row r="92" spans="2:5" x14ac:dyDescent="0.3">
      <c r="B92" s="20">
        <v>16.5</v>
      </c>
      <c r="C92" s="21">
        <v>34.9</v>
      </c>
      <c r="D92" s="19">
        <f t="shared" si="3"/>
        <v>1</v>
      </c>
      <c r="E92" s="19" t="s">
        <v>68</v>
      </c>
    </row>
    <row r="93" spans="2:5" x14ac:dyDescent="0.3">
      <c r="B93" s="20">
        <v>17.899999999999999</v>
      </c>
      <c r="C93" s="21">
        <v>19.2</v>
      </c>
      <c r="D93" s="19">
        <f t="shared" si="3"/>
        <v>1</v>
      </c>
      <c r="E93" s="19" t="s">
        <v>68</v>
      </c>
    </row>
    <row r="94" spans="2:5" x14ac:dyDescent="0.3">
      <c r="B94" s="20">
        <v>18.899999999999999</v>
      </c>
      <c r="C94" s="21">
        <v>20.5</v>
      </c>
      <c r="D94" s="19">
        <f t="shared" si="3"/>
        <v>1</v>
      </c>
      <c r="E94" s="19" t="s">
        <v>68</v>
      </c>
    </row>
    <row r="95" spans="2:5" x14ac:dyDescent="0.3">
      <c r="B95" s="20">
        <v>13.4</v>
      </c>
      <c r="C95" s="21">
        <v>58</v>
      </c>
      <c r="D95" s="19">
        <f t="shared" si="3"/>
        <v>1</v>
      </c>
      <c r="E95" s="19" t="s">
        <v>68</v>
      </c>
    </row>
    <row r="96" spans="2:5" x14ac:dyDescent="0.3">
      <c r="B96" s="20">
        <v>14.8</v>
      </c>
      <c r="C96" s="21">
        <v>10.3</v>
      </c>
      <c r="D96" s="19">
        <f t="shared" si="3"/>
        <v>1</v>
      </c>
      <c r="E96" s="19" t="s">
        <v>68</v>
      </c>
    </row>
    <row r="97" spans="2:5" x14ac:dyDescent="0.3">
      <c r="B97" s="20">
        <v>14.8</v>
      </c>
      <c r="C97" s="21">
        <v>14.9</v>
      </c>
      <c r="D97" s="19">
        <f t="shared" si="3"/>
        <v>1</v>
      </c>
      <c r="E97" s="19" t="s">
        <v>68</v>
      </c>
    </row>
    <row r="98" spans="2:5" x14ac:dyDescent="0.3">
      <c r="B98" s="20">
        <v>14.8</v>
      </c>
      <c r="C98" s="21">
        <v>16.100000000000001</v>
      </c>
      <c r="D98" s="19">
        <f t="shared" si="3"/>
        <v>1</v>
      </c>
      <c r="E98" s="19" t="s">
        <v>68</v>
      </c>
    </row>
    <row r="99" spans="2:5" x14ac:dyDescent="0.3">
      <c r="B99" s="20">
        <v>14.4</v>
      </c>
      <c r="C99" s="21">
        <v>31</v>
      </c>
      <c r="D99" s="19">
        <f t="shared" si="3"/>
        <v>1</v>
      </c>
      <c r="E99" s="19" t="s">
        <v>68</v>
      </c>
    </row>
    <row r="100" spans="2:5" x14ac:dyDescent="0.3">
      <c r="B100" s="20">
        <v>18.899999999999999</v>
      </c>
      <c r="C100" s="21">
        <v>12.6</v>
      </c>
      <c r="D100" s="19">
        <f t="shared" si="3"/>
        <v>1</v>
      </c>
      <c r="E100" s="19" t="s">
        <v>68</v>
      </c>
    </row>
    <row r="101" spans="2:5" x14ac:dyDescent="0.3">
      <c r="B101" s="20">
        <v>11.9</v>
      </c>
      <c r="C101" s="21">
        <v>53.2</v>
      </c>
      <c r="D101" s="19">
        <f t="shared" si="3"/>
        <v>1</v>
      </c>
      <c r="E101" s="19" t="s">
        <v>68</v>
      </c>
    </row>
    <row r="102" spans="2:5" x14ac:dyDescent="0.3">
      <c r="B102" s="20">
        <v>4.9000000000000004</v>
      </c>
      <c r="C102" s="21">
        <v>95.3</v>
      </c>
      <c r="D102" s="19">
        <f t="shared" si="3"/>
        <v>1</v>
      </c>
      <c r="E102" s="19" t="s">
        <v>68</v>
      </c>
    </row>
    <row r="103" spans="2:5" x14ac:dyDescent="0.3">
      <c r="B103" s="20">
        <v>16.899999999999999</v>
      </c>
      <c r="C103" s="21">
        <v>34.6</v>
      </c>
      <c r="D103" s="19">
        <f t="shared" si="3"/>
        <v>0</v>
      </c>
      <c r="E103" s="19" t="s">
        <v>87</v>
      </c>
    </row>
    <row r="104" spans="2:5" x14ac:dyDescent="0.3">
      <c r="B104" s="20">
        <v>16.899999999999999</v>
      </c>
      <c r="C104" s="21">
        <v>22.4</v>
      </c>
      <c r="D104" s="19">
        <f t="shared" si="3"/>
        <v>0</v>
      </c>
      <c r="E104" s="19" t="s">
        <v>87</v>
      </c>
    </row>
    <row r="105" spans="2:5" x14ac:dyDescent="0.3">
      <c r="B105" s="20">
        <v>17.8</v>
      </c>
      <c r="C105" s="21">
        <v>47.6</v>
      </c>
      <c r="D105" s="19">
        <f t="shared" si="3"/>
        <v>0</v>
      </c>
      <c r="E105" s="19" t="s">
        <v>87</v>
      </c>
    </row>
    <row r="106" spans="2:5" x14ac:dyDescent="0.3">
      <c r="B106" s="20">
        <v>15.8</v>
      </c>
      <c r="C106" s="21">
        <v>54</v>
      </c>
      <c r="D106" s="19">
        <f t="shared" si="3"/>
        <v>0</v>
      </c>
      <c r="E106" s="19" t="s">
        <v>87</v>
      </c>
    </row>
    <row r="107" spans="2:5" x14ac:dyDescent="0.3">
      <c r="B107" s="20">
        <v>16.899999999999999</v>
      </c>
      <c r="C107" s="21">
        <v>31.5</v>
      </c>
      <c r="D107" s="19">
        <f t="shared" si="3"/>
        <v>0</v>
      </c>
      <c r="E107" s="19" t="s">
        <v>87</v>
      </c>
    </row>
    <row r="108" spans="2:5" x14ac:dyDescent="0.3">
      <c r="B108" s="20">
        <v>18.8</v>
      </c>
      <c r="C108" s="21">
        <v>39.799999999999997</v>
      </c>
      <c r="D108" s="19">
        <f t="shared" si="3"/>
        <v>0</v>
      </c>
      <c r="E108" s="19" t="s">
        <v>87</v>
      </c>
    </row>
    <row r="109" spans="2:5" x14ac:dyDescent="0.3">
      <c r="B109" s="20">
        <v>22.4</v>
      </c>
      <c r="C109" s="21">
        <v>6.9</v>
      </c>
      <c r="D109" s="19">
        <f t="shared" si="3"/>
        <v>0</v>
      </c>
      <c r="E109" s="19" t="s">
        <v>87</v>
      </c>
    </row>
    <row r="110" spans="2:5" x14ac:dyDescent="0.3">
      <c r="B110" s="20">
        <v>12.9</v>
      </c>
      <c r="C110" s="21">
        <v>53.5</v>
      </c>
      <c r="D110" s="19">
        <f t="shared" si="3"/>
        <v>0</v>
      </c>
      <c r="E110" s="19" t="s">
        <v>87</v>
      </c>
    </row>
    <row r="111" spans="2:5" x14ac:dyDescent="0.3">
      <c r="B111" s="20">
        <v>13</v>
      </c>
      <c r="C111" s="21">
        <v>43.8</v>
      </c>
      <c r="D111" s="19">
        <f t="shared" si="3"/>
        <v>0</v>
      </c>
      <c r="E111" s="19" t="s">
        <v>87</v>
      </c>
    </row>
    <row r="112" spans="2:5" x14ac:dyDescent="0.3">
      <c r="B112" s="20">
        <v>8.5</v>
      </c>
      <c r="C112" s="21">
        <v>42.6</v>
      </c>
      <c r="D112" s="19">
        <f t="shared" si="3"/>
        <v>0</v>
      </c>
      <c r="E112" s="19" t="s">
        <v>87</v>
      </c>
    </row>
    <row r="113" spans="2:5" x14ac:dyDescent="0.3">
      <c r="B113" s="20">
        <v>8.9</v>
      </c>
      <c r="C113" s="21">
        <v>43.2</v>
      </c>
      <c r="D113" s="19">
        <f t="shared" si="3"/>
        <v>0</v>
      </c>
      <c r="E113" s="19" t="s">
        <v>87</v>
      </c>
    </row>
    <row r="114" spans="2:5" x14ac:dyDescent="0.3">
      <c r="B114" s="20">
        <v>10.9</v>
      </c>
      <c r="C114" s="21">
        <v>38.200000000000003</v>
      </c>
      <c r="D114" s="19">
        <f t="shared" si="3"/>
        <v>0</v>
      </c>
      <c r="E114" s="19" t="s">
        <v>87</v>
      </c>
    </row>
    <row r="115" spans="2:5" x14ac:dyDescent="0.3">
      <c r="B115" s="20">
        <v>6.9</v>
      </c>
      <c r="C115" s="21">
        <v>39.200000000000003</v>
      </c>
      <c r="D115" s="19">
        <f t="shared" si="3"/>
        <v>0</v>
      </c>
      <c r="E115" s="19" t="s">
        <v>87</v>
      </c>
    </row>
    <row r="116" spans="2:5" x14ac:dyDescent="0.3">
      <c r="B116" s="20">
        <v>11.8</v>
      </c>
      <c r="C116" s="21">
        <v>24.6</v>
      </c>
      <c r="D116" s="19">
        <f t="shared" si="3"/>
        <v>0</v>
      </c>
      <c r="E116" s="19" t="s">
        <v>87</v>
      </c>
    </row>
    <row r="117" spans="2:5" x14ac:dyDescent="0.3">
      <c r="B117" s="20">
        <v>10.9</v>
      </c>
      <c r="C117" s="21">
        <v>27.1</v>
      </c>
      <c r="D117" s="19">
        <f t="shared" si="3"/>
        <v>0</v>
      </c>
      <c r="E117" s="19" t="s">
        <v>87</v>
      </c>
    </row>
    <row r="118" spans="2:5" x14ac:dyDescent="0.3">
      <c r="B118" s="20">
        <v>11.6</v>
      </c>
      <c r="C118" s="21">
        <v>56.4</v>
      </c>
      <c r="D118" s="19">
        <f t="shared" si="3"/>
        <v>0</v>
      </c>
      <c r="E118" s="19" t="s">
        <v>87</v>
      </c>
    </row>
    <row r="119" spans="2:5" x14ac:dyDescent="0.3">
      <c r="B119" s="20">
        <v>9.9</v>
      </c>
      <c r="C119" s="21">
        <v>17.2</v>
      </c>
      <c r="D119" s="19">
        <f t="shared" si="3"/>
        <v>0</v>
      </c>
      <c r="E119" s="19" t="s">
        <v>87</v>
      </c>
    </row>
    <row r="120" spans="2:5" x14ac:dyDescent="0.3">
      <c r="B120" s="20">
        <v>9.3000000000000007</v>
      </c>
      <c r="C120" s="21">
        <v>38.4</v>
      </c>
      <c r="D120" s="19">
        <f t="shared" si="3"/>
        <v>0</v>
      </c>
      <c r="E120" s="19" t="s">
        <v>87</v>
      </c>
    </row>
    <row r="121" spans="2:5" x14ac:dyDescent="0.3">
      <c r="B121" s="20">
        <v>10.8</v>
      </c>
      <c r="C121" s="21">
        <v>38.9</v>
      </c>
      <c r="D121" s="19">
        <f t="shared" si="3"/>
        <v>0</v>
      </c>
      <c r="E121" s="19" t="s">
        <v>87</v>
      </c>
    </row>
    <row r="122" spans="2:5" x14ac:dyDescent="0.3">
      <c r="B122" s="20">
        <v>13.6</v>
      </c>
      <c r="C122" s="21">
        <v>35.1</v>
      </c>
      <c r="D122" s="19">
        <f t="shared" si="3"/>
        <v>0</v>
      </c>
      <c r="E122" s="19" t="s">
        <v>87</v>
      </c>
    </row>
    <row r="123" spans="2:5" x14ac:dyDescent="0.3">
      <c r="B123" s="20">
        <v>13.9</v>
      </c>
      <c r="C123" s="21">
        <v>45.3</v>
      </c>
      <c r="D123" s="19">
        <f t="shared" si="3"/>
        <v>0</v>
      </c>
      <c r="E123" s="19" t="s">
        <v>87</v>
      </c>
    </row>
    <row r="124" spans="2:5" x14ac:dyDescent="0.3">
      <c r="B124" s="20">
        <v>5.8</v>
      </c>
      <c r="C124" s="21">
        <v>89</v>
      </c>
      <c r="D124" s="19">
        <f t="shared" si="3"/>
        <v>0</v>
      </c>
      <c r="E124" s="19" t="s">
        <v>87</v>
      </c>
    </row>
    <row r="125" spans="2:5" x14ac:dyDescent="0.3">
      <c r="B125" s="20">
        <v>14.9</v>
      </c>
      <c r="C125" s="21">
        <v>16.899999999999999</v>
      </c>
      <c r="D125" s="19">
        <f t="shared" si="3"/>
        <v>1</v>
      </c>
      <c r="E125" s="19" t="s">
        <v>96</v>
      </c>
    </row>
    <row r="126" spans="2:5" x14ac:dyDescent="0.3">
      <c r="B126" s="20">
        <v>13.9</v>
      </c>
      <c r="C126" s="21">
        <v>19.8</v>
      </c>
      <c r="D126" s="19">
        <f t="shared" si="3"/>
        <v>1</v>
      </c>
      <c r="E126" s="19" t="s">
        <v>96</v>
      </c>
    </row>
    <row r="127" spans="2:5" x14ac:dyDescent="0.3">
      <c r="B127" s="20">
        <v>14.5</v>
      </c>
      <c r="C127" s="21">
        <v>20.5</v>
      </c>
      <c r="D127" s="19">
        <f t="shared" si="3"/>
        <v>1</v>
      </c>
      <c r="E127" s="19" t="s">
        <v>96</v>
      </c>
    </row>
    <row r="128" spans="2:5" x14ac:dyDescent="0.3">
      <c r="B128" s="20">
        <v>14.9</v>
      </c>
      <c r="C128" s="21">
        <v>16.399999999999999</v>
      </c>
      <c r="D128" s="19">
        <f t="shared" si="3"/>
        <v>1</v>
      </c>
      <c r="E128" s="19" t="s">
        <v>96</v>
      </c>
    </row>
    <row r="129" spans="2:5" x14ac:dyDescent="0.3">
      <c r="B129" s="20">
        <v>15.9</v>
      </c>
      <c r="C129" s="21">
        <v>25.1</v>
      </c>
      <c r="D129" s="19">
        <f t="shared" si="3"/>
        <v>1</v>
      </c>
      <c r="E129" s="19" t="s">
        <v>96</v>
      </c>
    </row>
    <row r="130" spans="2:5" x14ac:dyDescent="0.3">
      <c r="B130" s="20">
        <v>13.8</v>
      </c>
      <c r="C130" s="21">
        <v>27.5</v>
      </c>
      <c r="D130" s="19">
        <f t="shared" si="3"/>
        <v>1</v>
      </c>
      <c r="E130" s="19" t="s">
        <v>96</v>
      </c>
    </row>
    <row r="131" spans="2:5" x14ac:dyDescent="0.3">
      <c r="B131" s="20">
        <v>15.8</v>
      </c>
      <c r="C131" s="21">
        <v>12.8</v>
      </c>
      <c r="D131" s="19">
        <f t="shared" si="3"/>
        <v>1</v>
      </c>
      <c r="E131" s="19" t="s">
        <v>96</v>
      </c>
    </row>
    <row r="132" spans="2:5" x14ac:dyDescent="0.3">
      <c r="B132" s="20">
        <v>12.4</v>
      </c>
      <c r="C132" s="21">
        <v>21</v>
      </c>
      <c r="D132" s="19">
        <f t="shared" ref="D132:D195" si="4">IF(OR(E132="BMW",E132="Buick",E132="Cadillac",E132="Chrysler",E132="Hummer",E132="Jaguar",E132="Land Rove",E132="Lexus",E132="Lincoln",E132="MercBenz",E132="MiniCoo",E132="Porsche",E132="Saab"),0,1)</f>
        <v>1</v>
      </c>
      <c r="E132" s="19" t="s">
        <v>96</v>
      </c>
    </row>
    <row r="133" spans="2:5" x14ac:dyDescent="0.3">
      <c r="B133" s="20">
        <v>14.9</v>
      </c>
      <c r="C133" s="21">
        <v>18.5</v>
      </c>
      <c r="D133" s="19">
        <f t="shared" si="4"/>
        <v>1</v>
      </c>
      <c r="E133" s="19" t="s">
        <v>96</v>
      </c>
    </row>
    <row r="134" spans="2:5" x14ac:dyDescent="0.3">
      <c r="B134" s="20">
        <v>11.9</v>
      </c>
      <c r="C134" s="21">
        <v>30.3</v>
      </c>
      <c r="D134" s="19">
        <f t="shared" si="4"/>
        <v>1</v>
      </c>
      <c r="E134" s="19" t="s">
        <v>96</v>
      </c>
    </row>
    <row r="135" spans="2:5" x14ac:dyDescent="0.3">
      <c r="B135" s="20">
        <v>17.899999999999999</v>
      </c>
      <c r="C135" s="21">
        <v>29.6</v>
      </c>
      <c r="D135" s="19">
        <f t="shared" si="4"/>
        <v>1</v>
      </c>
      <c r="E135" s="19" t="s">
        <v>96</v>
      </c>
    </row>
    <row r="136" spans="2:5" x14ac:dyDescent="0.3">
      <c r="B136" s="20">
        <v>19.899999999999999</v>
      </c>
      <c r="C136" s="21">
        <v>27.7</v>
      </c>
      <c r="D136" s="19">
        <f t="shared" si="4"/>
        <v>1</v>
      </c>
      <c r="E136" s="19" t="s">
        <v>96</v>
      </c>
    </row>
    <row r="137" spans="2:5" x14ac:dyDescent="0.3">
      <c r="B137" s="20">
        <v>19.899999999999999</v>
      </c>
      <c r="C137" s="21">
        <v>32.299999999999997</v>
      </c>
      <c r="D137" s="19">
        <f t="shared" si="4"/>
        <v>1</v>
      </c>
      <c r="E137" s="19" t="s">
        <v>96</v>
      </c>
    </row>
    <row r="138" spans="2:5" x14ac:dyDescent="0.3">
      <c r="B138" s="20">
        <v>16.899999999999999</v>
      </c>
      <c r="C138" s="21">
        <v>48.1</v>
      </c>
      <c r="D138" s="19">
        <f t="shared" si="4"/>
        <v>1</v>
      </c>
      <c r="E138" s="19" t="s">
        <v>96</v>
      </c>
    </row>
    <row r="139" spans="2:5" x14ac:dyDescent="0.3">
      <c r="B139" s="20">
        <v>21.9</v>
      </c>
      <c r="C139" s="21">
        <v>48.4</v>
      </c>
      <c r="D139" s="19">
        <f t="shared" si="4"/>
        <v>1</v>
      </c>
      <c r="E139" s="19" t="s">
        <v>96</v>
      </c>
    </row>
    <row r="140" spans="2:5" x14ac:dyDescent="0.3">
      <c r="B140" s="20">
        <v>17.899999999999999</v>
      </c>
      <c r="C140" s="21">
        <v>34.299999999999997</v>
      </c>
      <c r="D140" s="19">
        <f t="shared" si="4"/>
        <v>1</v>
      </c>
      <c r="E140" s="19" t="s">
        <v>96</v>
      </c>
    </row>
    <row r="141" spans="2:5" x14ac:dyDescent="0.3">
      <c r="B141" s="20">
        <v>13.9</v>
      </c>
      <c r="C141" s="21">
        <v>22.9</v>
      </c>
      <c r="D141" s="19">
        <f t="shared" si="4"/>
        <v>1</v>
      </c>
      <c r="E141" s="19" t="s">
        <v>96</v>
      </c>
    </row>
    <row r="142" spans="2:5" x14ac:dyDescent="0.3">
      <c r="B142" s="20">
        <v>18.899999999999999</v>
      </c>
      <c r="C142" s="21">
        <v>28.5</v>
      </c>
      <c r="D142" s="19">
        <f t="shared" si="4"/>
        <v>1</v>
      </c>
      <c r="E142" s="19" t="s">
        <v>96</v>
      </c>
    </row>
    <row r="143" spans="2:5" x14ac:dyDescent="0.3">
      <c r="B143" s="20">
        <v>12.9</v>
      </c>
      <c r="C143" s="21">
        <v>32.9</v>
      </c>
      <c r="D143" s="19">
        <f t="shared" si="4"/>
        <v>1</v>
      </c>
      <c r="E143" s="19" t="s">
        <v>96</v>
      </c>
    </row>
    <row r="144" spans="2:5" x14ac:dyDescent="0.3">
      <c r="B144" s="20">
        <v>7.9</v>
      </c>
      <c r="C144" s="21">
        <v>68.2</v>
      </c>
      <c r="D144" s="19">
        <f t="shared" si="4"/>
        <v>1</v>
      </c>
      <c r="E144" s="19" t="s">
        <v>96</v>
      </c>
    </row>
    <row r="145" spans="2:5" x14ac:dyDescent="0.3">
      <c r="B145" s="20">
        <v>11.9</v>
      </c>
      <c r="C145" s="21">
        <v>44</v>
      </c>
      <c r="D145" s="19">
        <f t="shared" si="4"/>
        <v>1</v>
      </c>
      <c r="E145" s="19" t="s">
        <v>96</v>
      </c>
    </row>
    <row r="146" spans="2:5" x14ac:dyDescent="0.3">
      <c r="B146" s="20">
        <v>9</v>
      </c>
      <c r="C146" s="21">
        <v>40.4</v>
      </c>
      <c r="D146" s="19">
        <f t="shared" si="4"/>
        <v>1</v>
      </c>
      <c r="E146" s="19" t="s">
        <v>96</v>
      </c>
    </row>
    <row r="147" spans="2:5" x14ac:dyDescent="0.3">
      <c r="B147" s="20">
        <v>14.9</v>
      </c>
      <c r="C147" s="21">
        <v>42.2</v>
      </c>
      <c r="D147" s="19">
        <f t="shared" si="4"/>
        <v>1</v>
      </c>
      <c r="E147" s="19" t="s">
        <v>96</v>
      </c>
    </row>
    <row r="148" spans="2:5" x14ac:dyDescent="0.3">
      <c r="B148" s="20">
        <v>12.9</v>
      </c>
      <c r="C148" s="21">
        <v>25.7</v>
      </c>
      <c r="D148" s="19">
        <f t="shared" si="4"/>
        <v>1</v>
      </c>
      <c r="E148" s="19" t="s">
        <v>96</v>
      </c>
    </row>
    <row r="149" spans="2:5" x14ac:dyDescent="0.3">
      <c r="B149" s="20">
        <v>15.4</v>
      </c>
      <c r="C149" s="21">
        <v>16.100000000000001</v>
      </c>
      <c r="D149" s="19">
        <f t="shared" si="4"/>
        <v>1</v>
      </c>
      <c r="E149" s="19" t="s">
        <v>96</v>
      </c>
    </row>
    <row r="150" spans="2:5" x14ac:dyDescent="0.3">
      <c r="B150" s="20">
        <v>14.9</v>
      </c>
      <c r="C150" s="21">
        <v>23.4</v>
      </c>
      <c r="D150" s="19">
        <f t="shared" si="4"/>
        <v>1</v>
      </c>
      <c r="E150" s="19" t="s">
        <v>96</v>
      </c>
    </row>
    <row r="151" spans="2:5" x14ac:dyDescent="0.3">
      <c r="B151" s="20">
        <v>14.9</v>
      </c>
      <c r="C151" s="21">
        <v>24</v>
      </c>
      <c r="D151" s="19">
        <f t="shared" si="4"/>
        <v>1</v>
      </c>
      <c r="E151" s="19" t="s">
        <v>96</v>
      </c>
    </row>
    <row r="152" spans="2:5" x14ac:dyDescent="0.3">
      <c r="B152" s="20">
        <v>17.899999999999999</v>
      </c>
      <c r="C152" s="21">
        <v>29.9</v>
      </c>
      <c r="D152" s="19">
        <f t="shared" si="4"/>
        <v>1</v>
      </c>
      <c r="E152" s="19" t="s">
        <v>96</v>
      </c>
    </row>
    <row r="153" spans="2:5" x14ac:dyDescent="0.3">
      <c r="B153" s="20">
        <v>11.5</v>
      </c>
      <c r="C153" s="21">
        <v>64.599999999999994</v>
      </c>
      <c r="D153" s="19">
        <f t="shared" si="4"/>
        <v>1</v>
      </c>
      <c r="E153" s="19" t="s">
        <v>96</v>
      </c>
    </row>
    <row r="154" spans="2:5" x14ac:dyDescent="0.3">
      <c r="B154" s="20">
        <v>3.4</v>
      </c>
      <c r="C154" s="21">
        <v>69</v>
      </c>
      <c r="D154" s="19">
        <f t="shared" si="4"/>
        <v>1</v>
      </c>
      <c r="E154" s="19" t="s">
        <v>96</v>
      </c>
    </row>
    <row r="155" spans="2:5" x14ac:dyDescent="0.3">
      <c r="B155" s="20">
        <v>19.899999999999999</v>
      </c>
      <c r="C155" s="21">
        <v>10.9</v>
      </c>
      <c r="D155" s="19">
        <f t="shared" si="4"/>
        <v>1</v>
      </c>
      <c r="E155" s="19" t="s">
        <v>96</v>
      </c>
    </row>
    <row r="156" spans="2:5" x14ac:dyDescent="0.3">
      <c r="B156" s="20">
        <v>14.9</v>
      </c>
      <c r="C156" s="21">
        <v>24</v>
      </c>
      <c r="D156" s="19">
        <f t="shared" si="4"/>
        <v>1</v>
      </c>
      <c r="E156" s="19" t="s">
        <v>96</v>
      </c>
    </row>
    <row r="157" spans="2:5" x14ac:dyDescent="0.3">
      <c r="B157" s="20">
        <v>14.8</v>
      </c>
      <c r="C157" s="21">
        <v>27.3</v>
      </c>
      <c r="D157" s="19">
        <f t="shared" si="4"/>
        <v>1</v>
      </c>
      <c r="E157" s="19" t="s">
        <v>96</v>
      </c>
    </row>
    <row r="158" spans="2:5" x14ac:dyDescent="0.3">
      <c r="B158" s="20">
        <v>14.9</v>
      </c>
      <c r="C158" s="21">
        <v>27.6</v>
      </c>
      <c r="D158" s="19">
        <f t="shared" si="4"/>
        <v>1</v>
      </c>
      <c r="E158" s="19" t="s">
        <v>96</v>
      </c>
    </row>
    <row r="159" spans="2:5" x14ac:dyDescent="0.3">
      <c r="B159" s="20">
        <v>20.9</v>
      </c>
      <c r="C159" s="21">
        <v>29.7</v>
      </c>
      <c r="D159" s="19">
        <f t="shared" si="4"/>
        <v>1</v>
      </c>
      <c r="E159" s="19" t="s">
        <v>96</v>
      </c>
    </row>
    <row r="160" spans="2:5" x14ac:dyDescent="0.3">
      <c r="B160" s="20">
        <v>8.9</v>
      </c>
      <c r="C160" s="21">
        <v>76.599999999999994</v>
      </c>
      <c r="D160" s="19">
        <f t="shared" si="4"/>
        <v>1</v>
      </c>
      <c r="E160" s="19" t="s">
        <v>108</v>
      </c>
    </row>
    <row r="161" spans="2:5" x14ac:dyDescent="0.3">
      <c r="B161" s="20">
        <v>17.899999999999999</v>
      </c>
      <c r="C161" s="21">
        <v>6.4</v>
      </c>
      <c r="D161" s="19">
        <f t="shared" si="4"/>
        <v>1</v>
      </c>
      <c r="E161" s="19" t="s">
        <v>108</v>
      </c>
    </row>
    <row r="162" spans="2:5" x14ac:dyDescent="0.3">
      <c r="B162" s="20">
        <v>16.899999999999999</v>
      </c>
      <c r="C162" s="21">
        <v>10.7</v>
      </c>
      <c r="D162" s="19">
        <f t="shared" si="4"/>
        <v>1</v>
      </c>
      <c r="E162" s="19" t="s">
        <v>108</v>
      </c>
    </row>
    <row r="163" spans="2:5" x14ac:dyDescent="0.3">
      <c r="B163" s="20">
        <v>9.9</v>
      </c>
      <c r="C163" s="21">
        <v>104.9</v>
      </c>
      <c r="D163" s="19">
        <f t="shared" si="4"/>
        <v>1</v>
      </c>
      <c r="E163" s="19" t="s">
        <v>108</v>
      </c>
    </row>
    <row r="164" spans="2:5" x14ac:dyDescent="0.3">
      <c r="B164" s="20">
        <v>10.9</v>
      </c>
      <c r="C164" s="21">
        <v>12.7</v>
      </c>
      <c r="D164" s="19">
        <f t="shared" si="4"/>
        <v>1</v>
      </c>
      <c r="E164" s="19" t="s">
        <v>108</v>
      </c>
    </row>
    <row r="165" spans="2:5" x14ac:dyDescent="0.3">
      <c r="B165" s="20">
        <v>10</v>
      </c>
      <c r="C165" s="21">
        <v>58</v>
      </c>
      <c r="D165" s="19">
        <f t="shared" si="4"/>
        <v>1</v>
      </c>
      <c r="E165" s="19" t="s">
        <v>108</v>
      </c>
    </row>
    <row r="166" spans="2:5" x14ac:dyDescent="0.3">
      <c r="B166" s="20">
        <v>16.899999999999999</v>
      </c>
      <c r="C166" s="21">
        <v>32.700000000000003</v>
      </c>
      <c r="D166" s="19">
        <f t="shared" si="4"/>
        <v>1</v>
      </c>
      <c r="E166" s="19" t="s">
        <v>108</v>
      </c>
    </row>
    <row r="167" spans="2:5" x14ac:dyDescent="0.3">
      <c r="B167" s="20">
        <v>12.9</v>
      </c>
      <c r="C167" s="21">
        <v>44.3</v>
      </c>
      <c r="D167" s="19">
        <f t="shared" si="4"/>
        <v>1</v>
      </c>
      <c r="E167" s="19" t="s">
        <v>108</v>
      </c>
    </row>
    <row r="168" spans="2:5" x14ac:dyDescent="0.3">
      <c r="B168" s="20">
        <v>12.9</v>
      </c>
      <c r="C168" s="21">
        <v>66.3</v>
      </c>
      <c r="D168" s="19">
        <f t="shared" si="4"/>
        <v>1</v>
      </c>
      <c r="E168" s="19" t="s">
        <v>108</v>
      </c>
    </row>
    <row r="169" spans="2:5" x14ac:dyDescent="0.3">
      <c r="B169" s="20">
        <v>15.9</v>
      </c>
      <c r="C169" s="21">
        <v>31.6</v>
      </c>
      <c r="D169" s="19">
        <f t="shared" si="4"/>
        <v>1</v>
      </c>
      <c r="E169" s="19" t="s">
        <v>108</v>
      </c>
    </row>
    <row r="170" spans="2:5" x14ac:dyDescent="0.3">
      <c r="B170" s="20">
        <v>15.9</v>
      </c>
      <c r="C170" s="21">
        <v>27.3</v>
      </c>
      <c r="D170" s="19">
        <f t="shared" si="4"/>
        <v>1</v>
      </c>
      <c r="E170" s="19" t="s">
        <v>108</v>
      </c>
    </row>
    <row r="171" spans="2:5" x14ac:dyDescent="0.3">
      <c r="B171" s="20">
        <v>14.9</v>
      </c>
      <c r="C171" s="21">
        <v>44.3</v>
      </c>
      <c r="D171" s="19">
        <f t="shared" si="4"/>
        <v>1</v>
      </c>
      <c r="E171" s="19" t="s">
        <v>108</v>
      </c>
    </row>
    <row r="172" spans="2:5" x14ac:dyDescent="0.3">
      <c r="B172" s="20">
        <v>5.9</v>
      </c>
      <c r="C172" s="21">
        <v>108</v>
      </c>
      <c r="D172" s="19">
        <f t="shared" si="4"/>
        <v>1</v>
      </c>
      <c r="E172" s="19" t="s">
        <v>108</v>
      </c>
    </row>
    <row r="173" spans="2:5" x14ac:dyDescent="0.3">
      <c r="B173" s="20">
        <v>10.9</v>
      </c>
      <c r="C173" s="21">
        <v>34.4</v>
      </c>
      <c r="D173" s="19">
        <f t="shared" si="4"/>
        <v>1</v>
      </c>
      <c r="E173" s="19" t="s">
        <v>108</v>
      </c>
    </row>
    <row r="174" spans="2:5" x14ac:dyDescent="0.3">
      <c r="B174" s="20">
        <v>18.899999999999999</v>
      </c>
      <c r="C174" s="21">
        <v>16.600000000000001</v>
      </c>
      <c r="D174" s="19">
        <f t="shared" si="4"/>
        <v>1</v>
      </c>
      <c r="E174" s="19" t="s">
        <v>108</v>
      </c>
    </row>
    <row r="175" spans="2:5" x14ac:dyDescent="0.3">
      <c r="B175" s="20">
        <v>6.8</v>
      </c>
      <c r="C175" s="21">
        <v>68</v>
      </c>
      <c r="D175" s="19">
        <f t="shared" si="4"/>
        <v>1</v>
      </c>
      <c r="E175" s="19" t="s">
        <v>108</v>
      </c>
    </row>
    <row r="176" spans="2:5" x14ac:dyDescent="0.3">
      <c r="B176" s="20">
        <v>13.9</v>
      </c>
      <c r="C176" s="21">
        <v>61.4</v>
      </c>
      <c r="D176" s="19">
        <f t="shared" si="4"/>
        <v>1</v>
      </c>
      <c r="E176" s="19" t="s">
        <v>108</v>
      </c>
    </row>
    <row r="177" spans="2:5" x14ac:dyDescent="0.3">
      <c r="B177" s="20">
        <v>22.9</v>
      </c>
      <c r="C177" s="21">
        <v>52.8</v>
      </c>
      <c r="D177" s="19">
        <f t="shared" si="4"/>
        <v>1</v>
      </c>
      <c r="E177" s="19" t="s">
        <v>108</v>
      </c>
    </row>
    <row r="178" spans="2:5" x14ac:dyDescent="0.3">
      <c r="B178" s="20">
        <v>15.9</v>
      </c>
      <c r="C178" s="21">
        <v>42.9</v>
      </c>
      <c r="D178" s="19">
        <f t="shared" si="4"/>
        <v>1</v>
      </c>
      <c r="E178" s="19" t="s">
        <v>108</v>
      </c>
    </row>
    <row r="179" spans="2:5" x14ac:dyDescent="0.3">
      <c r="B179" s="20">
        <v>10.8</v>
      </c>
      <c r="C179" s="21">
        <v>27</v>
      </c>
      <c r="D179" s="19">
        <f t="shared" si="4"/>
        <v>1</v>
      </c>
      <c r="E179" s="19" t="s">
        <v>108</v>
      </c>
    </row>
    <row r="180" spans="2:5" x14ac:dyDescent="0.3">
      <c r="B180" s="20">
        <v>10.9</v>
      </c>
      <c r="C180" s="21">
        <v>29.2</v>
      </c>
      <c r="D180" s="19">
        <f t="shared" si="4"/>
        <v>1</v>
      </c>
      <c r="E180" s="19" t="s">
        <v>108</v>
      </c>
    </row>
    <row r="181" spans="2:5" x14ac:dyDescent="0.3">
      <c r="B181" s="20">
        <v>10.9</v>
      </c>
      <c r="C181" s="21">
        <v>34</v>
      </c>
      <c r="D181" s="19">
        <f t="shared" si="4"/>
        <v>1</v>
      </c>
      <c r="E181" s="19" t="s">
        <v>108</v>
      </c>
    </row>
    <row r="182" spans="2:5" x14ac:dyDescent="0.3">
      <c r="B182" s="20">
        <v>18.899999999999999</v>
      </c>
      <c r="C182" s="21">
        <v>34.1</v>
      </c>
      <c r="D182" s="19">
        <f t="shared" si="4"/>
        <v>1</v>
      </c>
      <c r="E182" s="19" t="s">
        <v>108</v>
      </c>
    </row>
    <row r="183" spans="2:5" x14ac:dyDescent="0.3">
      <c r="B183" s="20">
        <v>13.9</v>
      </c>
      <c r="C183" s="21">
        <v>35.4</v>
      </c>
      <c r="D183" s="19">
        <f t="shared" si="4"/>
        <v>1</v>
      </c>
      <c r="E183" s="19" t="s">
        <v>108</v>
      </c>
    </row>
    <row r="184" spans="2:5" x14ac:dyDescent="0.3">
      <c r="B184" s="20">
        <v>11.9</v>
      </c>
      <c r="C184" s="21">
        <v>40.1</v>
      </c>
      <c r="D184" s="19">
        <f t="shared" si="4"/>
        <v>1</v>
      </c>
      <c r="E184" s="19" t="s">
        <v>108</v>
      </c>
    </row>
    <row r="185" spans="2:5" x14ac:dyDescent="0.3">
      <c r="B185" s="20">
        <v>28.9</v>
      </c>
      <c r="C185" s="21">
        <v>24.5</v>
      </c>
      <c r="D185" s="19">
        <f t="shared" si="4"/>
        <v>1</v>
      </c>
      <c r="E185" s="19" t="s">
        <v>108</v>
      </c>
    </row>
    <row r="186" spans="2:5" x14ac:dyDescent="0.3">
      <c r="B186" s="20">
        <v>14.8</v>
      </c>
      <c r="C186" s="21">
        <v>26.4</v>
      </c>
      <c r="D186" s="19">
        <f t="shared" si="4"/>
        <v>1</v>
      </c>
      <c r="E186" s="19" t="s">
        <v>108</v>
      </c>
    </row>
    <row r="187" spans="2:5" x14ac:dyDescent="0.3">
      <c r="B187" s="20">
        <v>12.9</v>
      </c>
      <c r="C187" s="21">
        <v>78.3</v>
      </c>
      <c r="D187" s="19">
        <f t="shared" si="4"/>
        <v>1</v>
      </c>
      <c r="E187" s="19" t="s">
        <v>108</v>
      </c>
    </row>
    <row r="188" spans="2:5" x14ac:dyDescent="0.3">
      <c r="B188" s="20">
        <v>15.9</v>
      </c>
      <c r="C188" s="21">
        <v>40</v>
      </c>
      <c r="D188" s="19">
        <f t="shared" si="4"/>
        <v>1</v>
      </c>
      <c r="E188" s="19" t="s">
        <v>108</v>
      </c>
    </row>
    <row r="189" spans="2:5" x14ac:dyDescent="0.3">
      <c r="B189" s="20">
        <v>12.9</v>
      </c>
      <c r="C189" s="21">
        <v>40</v>
      </c>
      <c r="D189" s="19">
        <f t="shared" si="4"/>
        <v>1</v>
      </c>
      <c r="E189" s="19" t="s">
        <v>108</v>
      </c>
    </row>
    <row r="190" spans="2:5" x14ac:dyDescent="0.3">
      <c r="B190" s="20">
        <v>13.9</v>
      </c>
      <c r="C190" s="21">
        <v>12.1</v>
      </c>
      <c r="D190" s="19">
        <f t="shared" si="4"/>
        <v>1</v>
      </c>
      <c r="E190" s="19" t="s">
        <v>108</v>
      </c>
    </row>
    <row r="191" spans="2:5" x14ac:dyDescent="0.3">
      <c r="B191" s="20">
        <v>9.9</v>
      </c>
      <c r="C191" s="21">
        <v>43.6</v>
      </c>
      <c r="D191" s="19">
        <f t="shared" si="4"/>
        <v>1</v>
      </c>
      <c r="E191" s="19" t="s">
        <v>108</v>
      </c>
    </row>
    <row r="192" spans="2:5" x14ac:dyDescent="0.3">
      <c r="B192" s="20">
        <v>6.8</v>
      </c>
      <c r="C192" s="21">
        <v>32.700000000000003</v>
      </c>
      <c r="D192" s="19">
        <f t="shared" si="4"/>
        <v>1</v>
      </c>
      <c r="E192" s="19" t="s">
        <v>108</v>
      </c>
    </row>
    <row r="193" spans="2:5" x14ac:dyDescent="0.3">
      <c r="B193" s="20">
        <v>10.4</v>
      </c>
      <c r="C193" s="21">
        <v>55.1</v>
      </c>
      <c r="D193" s="19">
        <f t="shared" si="4"/>
        <v>1</v>
      </c>
      <c r="E193" s="19" t="s">
        <v>108</v>
      </c>
    </row>
    <row r="194" spans="2:5" x14ac:dyDescent="0.3">
      <c r="B194" s="20">
        <v>8.9</v>
      </c>
      <c r="C194" s="21">
        <v>66.2</v>
      </c>
      <c r="D194" s="19">
        <f t="shared" si="4"/>
        <v>1</v>
      </c>
      <c r="E194" s="19" t="s">
        <v>108</v>
      </c>
    </row>
    <row r="195" spans="2:5" x14ac:dyDescent="0.3">
      <c r="B195" s="20">
        <v>9.8000000000000007</v>
      </c>
      <c r="C195" s="21">
        <v>37.200000000000003</v>
      </c>
      <c r="D195" s="19">
        <f t="shared" si="4"/>
        <v>1</v>
      </c>
      <c r="E195" s="19" t="s">
        <v>108</v>
      </c>
    </row>
    <row r="196" spans="2:5" x14ac:dyDescent="0.3">
      <c r="B196" s="20">
        <v>7.9</v>
      </c>
      <c r="C196" s="21">
        <v>64</v>
      </c>
      <c r="D196" s="19">
        <f t="shared" ref="D196:D259" si="5">IF(OR(E196="BMW",E196="Buick",E196="Cadillac",E196="Chrysler",E196="Hummer",E196="Jaguar",E196="Land Rove",E196="Lexus",E196="Lincoln",E196="MercBenz",E196="MiniCoo",E196="Porsche",E196="Saab"),0,1)</f>
        <v>1</v>
      </c>
      <c r="E196" s="19" t="s">
        <v>108</v>
      </c>
    </row>
    <row r="197" spans="2:5" x14ac:dyDescent="0.3">
      <c r="B197" s="20">
        <v>9.6</v>
      </c>
      <c r="C197" s="21">
        <v>57.2</v>
      </c>
      <c r="D197" s="19">
        <f t="shared" si="5"/>
        <v>1</v>
      </c>
      <c r="E197" s="19" t="s">
        <v>108</v>
      </c>
    </row>
    <row r="198" spans="2:5" x14ac:dyDescent="0.3">
      <c r="B198" s="20">
        <v>6.9</v>
      </c>
      <c r="C198" s="21">
        <v>63.2</v>
      </c>
      <c r="D198" s="19">
        <f t="shared" si="5"/>
        <v>1</v>
      </c>
      <c r="E198" s="19" t="s">
        <v>108</v>
      </c>
    </row>
    <row r="199" spans="2:5" x14ac:dyDescent="0.3">
      <c r="B199" s="20">
        <v>4.9000000000000004</v>
      </c>
      <c r="C199" s="21">
        <v>64</v>
      </c>
      <c r="D199" s="19">
        <f t="shared" si="5"/>
        <v>1</v>
      </c>
      <c r="E199" s="19" t="s">
        <v>108</v>
      </c>
    </row>
    <row r="200" spans="2:5" x14ac:dyDescent="0.3">
      <c r="B200" s="20">
        <v>6</v>
      </c>
      <c r="C200" s="21">
        <v>77.7</v>
      </c>
      <c r="D200" s="19">
        <f t="shared" si="5"/>
        <v>1</v>
      </c>
      <c r="E200" s="19" t="s">
        <v>108</v>
      </c>
    </row>
    <row r="201" spans="2:5" x14ac:dyDescent="0.3">
      <c r="B201" s="20">
        <v>33.9</v>
      </c>
      <c r="C201" s="21">
        <v>7.5</v>
      </c>
      <c r="D201" s="19">
        <f t="shared" si="5"/>
        <v>1</v>
      </c>
      <c r="E201" s="19" t="s">
        <v>121</v>
      </c>
    </row>
    <row r="202" spans="2:5" x14ac:dyDescent="0.3">
      <c r="B202" s="20">
        <v>29.9</v>
      </c>
      <c r="C202" s="21">
        <v>16.399999999999999</v>
      </c>
      <c r="D202" s="19">
        <f t="shared" si="5"/>
        <v>1</v>
      </c>
      <c r="E202" s="19" t="s">
        <v>121</v>
      </c>
    </row>
    <row r="203" spans="2:5" x14ac:dyDescent="0.3">
      <c r="B203" s="20">
        <v>14.3</v>
      </c>
      <c r="C203" s="21">
        <v>38.200000000000003</v>
      </c>
      <c r="D203" s="19">
        <f t="shared" si="5"/>
        <v>1</v>
      </c>
      <c r="E203" s="19" t="s">
        <v>121</v>
      </c>
    </row>
    <row r="204" spans="2:5" x14ac:dyDescent="0.3">
      <c r="B204" s="20">
        <v>12.6</v>
      </c>
      <c r="C204" s="21">
        <v>40.200000000000003</v>
      </c>
      <c r="D204" s="19">
        <f t="shared" si="5"/>
        <v>1</v>
      </c>
      <c r="E204" s="19" t="s">
        <v>121</v>
      </c>
    </row>
    <row r="205" spans="2:5" x14ac:dyDescent="0.3">
      <c r="B205" s="20">
        <v>13.8</v>
      </c>
      <c r="C205" s="21">
        <v>58.7</v>
      </c>
      <c r="D205" s="19">
        <f t="shared" si="5"/>
        <v>1</v>
      </c>
      <c r="E205" s="19" t="s">
        <v>121</v>
      </c>
    </row>
    <row r="206" spans="2:5" x14ac:dyDescent="0.3">
      <c r="B206" s="20">
        <v>16.899999999999999</v>
      </c>
      <c r="C206" s="21">
        <v>56.7</v>
      </c>
      <c r="D206" s="19">
        <f t="shared" si="5"/>
        <v>1</v>
      </c>
      <c r="E206" s="19" t="s">
        <v>121</v>
      </c>
    </row>
    <row r="207" spans="2:5" x14ac:dyDescent="0.3">
      <c r="B207" s="20">
        <v>16</v>
      </c>
      <c r="C207" s="21">
        <v>60.4</v>
      </c>
      <c r="D207" s="19">
        <f t="shared" si="5"/>
        <v>1</v>
      </c>
      <c r="E207" s="19" t="s">
        <v>121</v>
      </c>
    </row>
    <row r="208" spans="2:5" x14ac:dyDescent="0.3">
      <c r="B208" s="20">
        <v>18.899999999999999</v>
      </c>
      <c r="C208" s="21">
        <v>21.3</v>
      </c>
      <c r="D208" s="19">
        <f t="shared" si="5"/>
        <v>1</v>
      </c>
      <c r="E208" s="19" t="s">
        <v>121</v>
      </c>
    </row>
    <row r="209" spans="2:5" x14ac:dyDescent="0.3">
      <c r="B209" s="20">
        <v>20.399999999999999</v>
      </c>
      <c r="C209" s="21">
        <v>26.7</v>
      </c>
      <c r="D209" s="19">
        <f t="shared" si="5"/>
        <v>1</v>
      </c>
      <c r="E209" s="19" t="s">
        <v>121</v>
      </c>
    </row>
    <row r="210" spans="2:5" x14ac:dyDescent="0.3">
      <c r="B210" s="20">
        <v>25.9</v>
      </c>
      <c r="C210" s="21">
        <v>4.3</v>
      </c>
      <c r="D210" s="19">
        <f t="shared" si="5"/>
        <v>1</v>
      </c>
      <c r="E210" s="19" t="s">
        <v>121</v>
      </c>
    </row>
    <row r="211" spans="2:5" x14ac:dyDescent="0.3">
      <c r="B211" s="20">
        <v>21.9</v>
      </c>
      <c r="C211" s="21">
        <v>40.4</v>
      </c>
      <c r="D211" s="19">
        <f t="shared" si="5"/>
        <v>1</v>
      </c>
      <c r="E211" s="19" t="s">
        <v>121</v>
      </c>
    </row>
    <row r="212" spans="2:5" x14ac:dyDescent="0.3">
      <c r="B212" s="20">
        <v>40.9</v>
      </c>
      <c r="C212" s="21">
        <v>10.4</v>
      </c>
      <c r="D212" s="19">
        <f t="shared" si="5"/>
        <v>1</v>
      </c>
      <c r="E212" s="19" t="s">
        <v>121</v>
      </c>
    </row>
    <row r="213" spans="2:5" x14ac:dyDescent="0.3">
      <c r="B213" s="20">
        <v>33.9</v>
      </c>
      <c r="C213" s="21">
        <v>7.9</v>
      </c>
      <c r="D213" s="19">
        <f t="shared" si="5"/>
        <v>1</v>
      </c>
      <c r="E213" s="19" t="s">
        <v>121</v>
      </c>
    </row>
    <row r="214" spans="2:5" x14ac:dyDescent="0.3">
      <c r="B214" s="20">
        <v>21.9</v>
      </c>
      <c r="C214" s="21">
        <v>51.1</v>
      </c>
      <c r="D214" s="19">
        <f t="shared" si="5"/>
        <v>1</v>
      </c>
      <c r="E214" s="19" t="s">
        <v>121</v>
      </c>
    </row>
    <row r="215" spans="2:5" x14ac:dyDescent="0.3">
      <c r="B215" s="20">
        <v>11.9</v>
      </c>
      <c r="C215" s="21">
        <v>43.7</v>
      </c>
      <c r="D215" s="19">
        <f t="shared" si="5"/>
        <v>1</v>
      </c>
      <c r="E215" s="19" t="s">
        <v>127</v>
      </c>
    </row>
    <row r="216" spans="2:5" x14ac:dyDescent="0.3">
      <c r="B216" s="20">
        <v>6.9</v>
      </c>
      <c r="C216" s="21">
        <v>99.3</v>
      </c>
      <c r="D216" s="19">
        <f t="shared" si="5"/>
        <v>1</v>
      </c>
      <c r="E216" s="19" t="s">
        <v>127</v>
      </c>
    </row>
    <row r="217" spans="2:5" x14ac:dyDescent="0.3">
      <c r="B217" s="20">
        <v>7.8</v>
      </c>
      <c r="C217" s="21">
        <v>106.6</v>
      </c>
      <c r="D217" s="19">
        <f t="shared" si="5"/>
        <v>1</v>
      </c>
      <c r="E217" s="19" t="s">
        <v>127</v>
      </c>
    </row>
    <row r="218" spans="2:5" x14ac:dyDescent="0.3">
      <c r="B218" s="20">
        <v>9.9</v>
      </c>
      <c r="C218" s="21">
        <v>62.3</v>
      </c>
      <c r="D218" s="19">
        <f t="shared" si="5"/>
        <v>1</v>
      </c>
      <c r="E218" s="19" t="s">
        <v>127</v>
      </c>
    </row>
    <row r="219" spans="2:5" x14ac:dyDescent="0.3">
      <c r="B219" s="20">
        <v>11</v>
      </c>
      <c r="C219" s="21">
        <v>73</v>
      </c>
      <c r="D219" s="19">
        <f t="shared" si="5"/>
        <v>1</v>
      </c>
      <c r="E219" s="19" t="s">
        <v>127</v>
      </c>
    </row>
    <row r="220" spans="2:5" x14ac:dyDescent="0.3">
      <c r="B220" s="20">
        <v>14.9</v>
      </c>
      <c r="C220" s="21">
        <v>68.5</v>
      </c>
      <c r="D220" s="19">
        <f t="shared" si="5"/>
        <v>1</v>
      </c>
      <c r="E220" s="19" t="s">
        <v>127</v>
      </c>
    </row>
    <row r="221" spans="2:5" x14ac:dyDescent="0.3">
      <c r="B221" s="20">
        <v>14.9</v>
      </c>
      <c r="C221" s="21">
        <v>21.2</v>
      </c>
      <c r="D221" s="19">
        <f t="shared" si="5"/>
        <v>1</v>
      </c>
      <c r="E221" s="19" t="s">
        <v>127</v>
      </c>
    </row>
    <row r="222" spans="2:5" x14ac:dyDescent="0.3">
      <c r="B222" s="20">
        <v>16.899999999999999</v>
      </c>
      <c r="C222" s="21">
        <v>32.9</v>
      </c>
      <c r="D222" s="19">
        <f t="shared" si="5"/>
        <v>1</v>
      </c>
      <c r="E222" s="19" t="s">
        <v>127</v>
      </c>
    </row>
    <row r="223" spans="2:5" x14ac:dyDescent="0.3">
      <c r="B223" s="20">
        <v>14.9</v>
      </c>
      <c r="C223" s="21">
        <v>23.9</v>
      </c>
      <c r="D223" s="19">
        <f t="shared" si="5"/>
        <v>1</v>
      </c>
      <c r="E223" s="19" t="s">
        <v>127</v>
      </c>
    </row>
    <row r="224" spans="2:5" x14ac:dyDescent="0.3">
      <c r="B224" s="20">
        <v>17.899999999999999</v>
      </c>
      <c r="C224" s="21">
        <v>32.700000000000003</v>
      </c>
      <c r="D224" s="19">
        <f t="shared" si="5"/>
        <v>1</v>
      </c>
      <c r="E224" s="19" t="s">
        <v>127</v>
      </c>
    </row>
    <row r="225" spans="2:5" x14ac:dyDescent="0.3">
      <c r="B225" s="20">
        <v>18.899999999999999</v>
      </c>
      <c r="C225" s="21">
        <v>35.1</v>
      </c>
      <c r="D225" s="19">
        <f t="shared" si="5"/>
        <v>1</v>
      </c>
      <c r="E225" s="19" t="s">
        <v>127</v>
      </c>
    </row>
    <row r="226" spans="2:5" x14ac:dyDescent="0.3">
      <c r="B226" s="20">
        <v>17.899999999999999</v>
      </c>
      <c r="C226" s="21">
        <v>35.4</v>
      </c>
      <c r="D226" s="19">
        <f t="shared" si="5"/>
        <v>1</v>
      </c>
      <c r="E226" s="19" t="s">
        <v>127</v>
      </c>
    </row>
    <row r="227" spans="2:5" x14ac:dyDescent="0.3">
      <c r="B227" s="20">
        <v>17.899999999999999</v>
      </c>
      <c r="C227" s="21">
        <v>46.6</v>
      </c>
      <c r="D227" s="19">
        <f t="shared" si="5"/>
        <v>1</v>
      </c>
      <c r="E227" s="19" t="s">
        <v>127</v>
      </c>
    </row>
    <row r="228" spans="2:5" x14ac:dyDescent="0.3">
      <c r="B228" s="20">
        <v>26.9</v>
      </c>
      <c r="C228" s="21">
        <v>4.3</v>
      </c>
      <c r="D228" s="19">
        <f t="shared" si="5"/>
        <v>1</v>
      </c>
      <c r="E228" s="19" t="s">
        <v>127</v>
      </c>
    </row>
    <row r="229" spans="2:5" x14ac:dyDescent="0.3">
      <c r="B229" s="20">
        <v>22.9</v>
      </c>
      <c r="C229" s="21">
        <v>19.2</v>
      </c>
      <c r="D229" s="19">
        <f t="shared" si="5"/>
        <v>1</v>
      </c>
      <c r="E229" s="19" t="s">
        <v>127</v>
      </c>
    </row>
    <row r="230" spans="2:5" x14ac:dyDescent="0.3">
      <c r="B230" s="20">
        <v>7.9</v>
      </c>
      <c r="C230" s="21">
        <v>88.6</v>
      </c>
      <c r="D230" s="19">
        <f t="shared" si="5"/>
        <v>1</v>
      </c>
      <c r="E230" s="19" t="s">
        <v>127</v>
      </c>
    </row>
    <row r="231" spans="2:5" x14ac:dyDescent="0.3">
      <c r="B231" s="20">
        <v>15.9</v>
      </c>
      <c r="C231" s="21">
        <v>37.200000000000003</v>
      </c>
      <c r="D231" s="19">
        <f t="shared" si="5"/>
        <v>1</v>
      </c>
      <c r="E231" s="19" t="s">
        <v>127</v>
      </c>
    </row>
    <row r="232" spans="2:5" x14ac:dyDescent="0.3">
      <c r="B232" s="20">
        <v>16.899999999999999</v>
      </c>
      <c r="C232" s="21">
        <v>18.600000000000001</v>
      </c>
      <c r="D232" s="19">
        <f t="shared" si="5"/>
        <v>1</v>
      </c>
      <c r="E232" s="19" t="s">
        <v>127</v>
      </c>
    </row>
    <row r="233" spans="2:5" x14ac:dyDescent="0.3">
      <c r="B233" s="20">
        <v>16.399999999999999</v>
      </c>
      <c r="C233" s="21">
        <v>52.7</v>
      </c>
      <c r="D233" s="19">
        <f t="shared" si="5"/>
        <v>1</v>
      </c>
      <c r="E233" s="19" t="s">
        <v>127</v>
      </c>
    </row>
    <row r="234" spans="2:5" x14ac:dyDescent="0.3">
      <c r="B234" s="20">
        <v>16.899999999999999</v>
      </c>
      <c r="C234" s="21">
        <v>24</v>
      </c>
      <c r="D234" s="19">
        <f t="shared" si="5"/>
        <v>1</v>
      </c>
      <c r="E234" s="19" t="s">
        <v>127</v>
      </c>
    </row>
    <row r="235" spans="2:5" x14ac:dyDescent="0.3">
      <c r="B235" s="20">
        <v>17.899999999999999</v>
      </c>
      <c r="C235" s="21">
        <v>31</v>
      </c>
      <c r="D235" s="19">
        <f t="shared" si="5"/>
        <v>1</v>
      </c>
      <c r="E235" s="19" t="s">
        <v>127</v>
      </c>
    </row>
    <row r="236" spans="2:5" x14ac:dyDescent="0.3">
      <c r="B236" s="20">
        <v>14.9</v>
      </c>
      <c r="C236" s="21">
        <v>25.4</v>
      </c>
      <c r="D236" s="19">
        <f t="shared" si="5"/>
        <v>1</v>
      </c>
      <c r="E236" s="19" t="s">
        <v>127</v>
      </c>
    </row>
    <row r="237" spans="2:5" x14ac:dyDescent="0.3">
      <c r="B237" s="20">
        <v>16.899999999999999</v>
      </c>
      <c r="C237" s="21">
        <v>32.1</v>
      </c>
      <c r="D237" s="19">
        <f t="shared" si="5"/>
        <v>1</v>
      </c>
      <c r="E237" s="19" t="s">
        <v>127</v>
      </c>
    </row>
    <row r="238" spans="2:5" x14ac:dyDescent="0.3">
      <c r="B238" s="20">
        <v>15.9</v>
      </c>
      <c r="C238" s="21">
        <v>32.6</v>
      </c>
      <c r="D238" s="19">
        <f t="shared" si="5"/>
        <v>1</v>
      </c>
      <c r="E238" s="19" t="s">
        <v>127</v>
      </c>
    </row>
    <row r="239" spans="2:5" x14ac:dyDescent="0.3">
      <c r="B239" s="20">
        <v>17.899999999999999</v>
      </c>
      <c r="C239" s="21">
        <v>15</v>
      </c>
      <c r="D239" s="19">
        <f t="shared" si="5"/>
        <v>1</v>
      </c>
      <c r="E239" s="19" t="s">
        <v>127</v>
      </c>
    </row>
    <row r="240" spans="2:5" x14ac:dyDescent="0.3">
      <c r="B240" s="20">
        <v>18.899999999999999</v>
      </c>
      <c r="C240" s="21">
        <v>36.4</v>
      </c>
      <c r="D240" s="19">
        <f t="shared" si="5"/>
        <v>1</v>
      </c>
      <c r="E240" s="19" t="s">
        <v>127</v>
      </c>
    </row>
    <row r="241" spans="2:5" x14ac:dyDescent="0.3">
      <c r="B241" s="20">
        <v>9.8000000000000007</v>
      </c>
      <c r="C241" s="21">
        <v>66</v>
      </c>
      <c r="D241" s="19">
        <f t="shared" si="5"/>
        <v>1</v>
      </c>
      <c r="E241" s="19" t="s">
        <v>127</v>
      </c>
    </row>
    <row r="242" spans="2:5" x14ac:dyDescent="0.3">
      <c r="B242" s="20">
        <v>7.1</v>
      </c>
      <c r="C242" s="21">
        <v>80</v>
      </c>
      <c r="D242" s="19">
        <f t="shared" si="5"/>
        <v>1</v>
      </c>
      <c r="E242" s="19" t="s">
        <v>127</v>
      </c>
    </row>
    <row r="243" spans="2:5" x14ac:dyDescent="0.3">
      <c r="B243" s="20">
        <v>13.9</v>
      </c>
      <c r="C243" s="21">
        <v>20.3</v>
      </c>
      <c r="D243" s="19">
        <f t="shared" si="5"/>
        <v>1</v>
      </c>
      <c r="E243" s="19" t="s">
        <v>127</v>
      </c>
    </row>
    <row r="244" spans="2:5" x14ac:dyDescent="0.3">
      <c r="B244" s="20">
        <v>11.3</v>
      </c>
      <c r="C244" s="21">
        <v>38</v>
      </c>
      <c r="D244" s="19">
        <f t="shared" si="5"/>
        <v>1</v>
      </c>
      <c r="E244" s="19" t="s">
        <v>127</v>
      </c>
    </row>
    <row r="245" spans="2:5" x14ac:dyDescent="0.3">
      <c r="B245" s="20">
        <v>13.9</v>
      </c>
      <c r="C245" s="21">
        <v>48.8</v>
      </c>
      <c r="D245" s="19">
        <f t="shared" si="5"/>
        <v>1</v>
      </c>
      <c r="E245" s="19" t="s">
        <v>127</v>
      </c>
    </row>
    <row r="246" spans="2:5" x14ac:dyDescent="0.3">
      <c r="B246" s="20">
        <v>13.9</v>
      </c>
      <c r="C246" s="21">
        <v>47.1</v>
      </c>
      <c r="D246" s="19">
        <f t="shared" si="5"/>
        <v>1</v>
      </c>
      <c r="E246" s="19" t="s">
        <v>127</v>
      </c>
    </row>
    <row r="247" spans="2:5" x14ac:dyDescent="0.3">
      <c r="B247" s="20">
        <v>16.7</v>
      </c>
      <c r="C247" s="21">
        <v>21.9</v>
      </c>
      <c r="D247" s="19">
        <f t="shared" si="5"/>
        <v>1</v>
      </c>
      <c r="E247" s="19" t="s">
        <v>127</v>
      </c>
    </row>
    <row r="248" spans="2:5" x14ac:dyDescent="0.3">
      <c r="B248" s="20">
        <v>16.899999999999999</v>
      </c>
      <c r="C248" s="21">
        <v>25.1</v>
      </c>
      <c r="D248" s="19">
        <f t="shared" si="5"/>
        <v>1</v>
      </c>
      <c r="E248" s="19" t="s">
        <v>127</v>
      </c>
    </row>
    <row r="249" spans="2:5" x14ac:dyDescent="0.3">
      <c r="B249" s="20">
        <v>15.9</v>
      </c>
      <c r="C249" s="21">
        <v>33.6</v>
      </c>
      <c r="D249" s="19">
        <f t="shared" si="5"/>
        <v>1</v>
      </c>
      <c r="E249" s="19" t="s">
        <v>127</v>
      </c>
    </row>
    <row r="250" spans="2:5" x14ac:dyDescent="0.3">
      <c r="B250" s="20">
        <v>17.899999999999999</v>
      </c>
      <c r="C250" s="21">
        <v>35.1</v>
      </c>
      <c r="D250" s="19">
        <f t="shared" si="5"/>
        <v>1</v>
      </c>
      <c r="E250" s="19" t="s">
        <v>127</v>
      </c>
    </row>
    <row r="251" spans="2:5" x14ac:dyDescent="0.3">
      <c r="B251" s="20">
        <v>16.899999999999999</v>
      </c>
      <c r="C251" s="21">
        <v>18.8</v>
      </c>
      <c r="D251" s="19">
        <f t="shared" si="5"/>
        <v>1</v>
      </c>
      <c r="E251" s="19" t="s">
        <v>127</v>
      </c>
    </row>
    <row r="252" spans="2:5" x14ac:dyDescent="0.3">
      <c r="B252" s="20">
        <v>13.9</v>
      </c>
      <c r="C252" s="21">
        <v>30.6</v>
      </c>
      <c r="D252" s="19">
        <f t="shared" si="5"/>
        <v>1</v>
      </c>
      <c r="E252" s="19" t="s">
        <v>127</v>
      </c>
    </row>
    <row r="253" spans="2:5" x14ac:dyDescent="0.3">
      <c r="B253" s="20">
        <v>14.9</v>
      </c>
      <c r="C253" s="21">
        <v>38.799999999999997</v>
      </c>
      <c r="D253" s="19">
        <f t="shared" si="5"/>
        <v>1</v>
      </c>
      <c r="E253" s="19" t="s">
        <v>127</v>
      </c>
    </row>
    <row r="254" spans="2:5" x14ac:dyDescent="0.3">
      <c r="B254" s="20">
        <v>11.9</v>
      </c>
      <c r="C254" s="21">
        <v>61.5</v>
      </c>
      <c r="D254" s="19">
        <f t="shared" si="5"/>
        <v>1</v>
      </c>
      <c r="E254" s="19" t="s">
        <v>127</v>
      </c>
    </row>
    <row r="255" spans="2:5" x14ac:dyDescent="0.3">
      <c r="B255" s="20">
        <v>14.9</v>
      </c>
      <c r="C255" s="21">
        <v>52.8</v>
      </c>
      <c r="D255" s="19">
        <f t="shared" si="5"/>
        <v>1</v>
      </c>
      <c r="E255" s="19" t="s">
        <v>127</v>
      </c>
    </row>
    <row r="256" spans="2:5" x14ac:dyDescent="0.3">
      <c r="B256" s="20">
        <v>15.9</v>
      </c>
      <c r="C256" s="21">
        <v>5.7</v>
      </c>
      <c r="D256" s="19">
        <f t="shared" si="5"/>
        <v>1</v>
      </c>
      <c r="E256" s="19" t="s">
        <v>127</v>
      </c>
    </row>
    <row r="257" spans="2:5" x14ac:dyDescent="0.3">
      <c r="B257" s="20">
        <v>16.899999999999999</v>
      </c>
      <c r="C257" s="21">
        <v>29.5</v>
      </c>
      <c r="D257" s="19">
        <f t="shared" si="5"/>
        <v>1</v>
      </c>
      <c r="E257" s="19" t="s">
        <v>127</v>
      </c>
    </row>
    <row r="258" spans="2:5" x14ac:dyDescent="0.3">
      <c r="B258" s="20">
        <v>23.9</v>
      </c>
      <c r="C258" s="21">
        <v>9</v>
      </c>
      <c r="D258" s="19">
        <f t="shared" si="5"/>
        <v>1</v>
      </c>
      <c r="E258" s="19" t="s">
        <v>127</v>
      </c>
    </row>
    <row r="259" spans="2:5" x14ac:dyDescent="0.3">
      <c r="B259" s="20">
        <v>15.9</v>
      </c>
      <c r="C259" s="21">
        <v>38.1</v>
      </c>
      <c r="D259" s="19">
        <f t="shared" si="5"/>
        <v>1</v>
      </c>
      <c r="E259" s="19" t="s">
        <v>127</v>
      </c>
    </row>
    <row r="260" spans="2:5" x14ac:dyDescent="0.3">
      <c r="B260" s="20">
        <v>12.9</v>
      </c>
      <c r="C260" s="21">
        <v>28.5</v>
      </c>
      <c r="D260" s="19">
        <f t="shared" ref="D260:D323" si="6">IF(OR(E260="BMW",E260="Buick",E260="Cadillac",E260="Chrysler",E260="Hummer",E260="Jaguar",E260="Land Rove",E260="Lexus",E260="Lincoln",E260="MercBenz",E260="MiniCoo",E260="Porsche",E260="Saab"),0,1)</f>
        <v>1</v>
      </c>
      <c r="E260" s="19" t="s">
        <v>127</v>
      </c>
    </row>
    <row r="261" spans="2:5" x14ac:dyDescent="0.3">
      <c r="B261" s="20">
        <v>8.5</v>
      </c>
      <c r="C261" s="21">
        <v>63</v>
      </c>
      <c r="D261" s="19">
        <f t="shared" si="6"/>
        <v>1</v>
      </c>
      <c r="E261" s="19" t="s">
        <v>127</v>
      </c>
    </row>
    <row r="262" spans="2:5" x14ac:dyDescent="0.3">
      <c r="B262" s="20">
        <v>18.899999999999999</v>
      </c>
      <c r="C262" s="21">
        <v>19</v>
      </c>
      <c r="D262" s="19">
        <f t="shared" si="6"/>
        <v>1</v>
      </c>
      <c r="E262" s="19" t="s">
        <v>127</v>
      </c>
    </row>
    <row r="263" spans="2:5" x14ac:dyDescent="0.3">
      <c r="B263" s="20">
        <v>13.9</v>
      </c>
      <c r="C263" s="21">
        <v>51.5</v>
      </c>
      <c r="D263" s="19">
        <f t="shared" si="6"/>
        <v>1</v>
      </c>
      <c r="E263" s="19" t="s">
        <v>127</v>
      </c>
    </row>
    <row r="264" spans="2:5" x14ac:dyDescent="0.3">
      <c r="B264" s="20">
        <v>14.9</v>
      </c>
      <c r="C264" s="21">
        <v>56.9</v>
      </c>
      <c r="D264" s="19">
        <f t="shared" si="6"/>
        <v>1</v>
      </c>
      <c r="E264" s="19" t="s">
        <v>127</v>
      </c>
    </row>
    <row r="265" spans="2:5" x14ac:dyDescent="0.3">
      <c r="B265" s="20">
        <v>18.899999999999999</v>
      </c>
      <c r="C265" s="21">
        <v>13.6</v>
      </c>
      <c r="D265" s="19">
        <f t="shared" si="6"/>
        <v>1</v>
      </c>
      <c r="E265" s="19" t="s">
        <v>127</v>
      </c>
    </row>
    <row r="266" spans="2:5" x14ac:dyDescent="0.3">
      <c r="B266" s="20">
        <v>26.9</v>
      </c>
      <c r="C266" s="21">
        <v>21.7</v>
      </c>
      <c r="D266" s="19">
        <f t="shared" si="6"/>
        <v>1</v>
      </c>
      <c r="E266" s="19" t="s">
        <v>127</v>
      </c>
    </row>
    <row r="267" spans="2:5" x14ac:dyDescent="0.3">
      <c r="B267" s="20">
        <v>17.899999999999999</v>
      </c>
      <c r="C267" s="21">
        <v>11.8</v>
      </c>
      <c r="D267" s="19">
        <f t="shared" si="6"/>
        <v>1</v>
      </c>
      <c r="E267" s="19" t="s">
        <v>127</v>
      </c>
    </row>
    <row r="268" spans="2:5" x14ac:dyDescent="0.3">
      <c r="B268" s="20">
        <v>15.9</v>
      </c>
      <c r="C268" s="21">
        <v>30.8</v>
      </c>
      <c r="D268" s="19">
        <f t="shared" si="6"/>
        <v>1</v>
      </c>
      <c r="E268" s="19" t="s">
        <v>127</v>
      </c>
    </row>
    <row r="269" spans="2:5" x14ac:dyDescent="0.3">
      <c r="B269" s="20">
        <v>16</v>
      </c>
      <c r="C269" s="21">
        <v>22.9</v>
      </c>
      <c r="D269" s="19">
        <f t="shared" si="6"/>
        <v>1</v>
      </c>
      <c r="E269" s="19" t="s">
        <v>127</v>
      </c>
    </row>
    <row r="270" spans="2:5" x14ac:dyDescent="0.3">
      <c r="B270" s="20">
        <v>4.5</v>
      </c>
      <c r="C270" s="21">
        <v>96</v>
      </c>
      <c r="D270" s="19">
        <f t="shared" si="6"/>
        <v>1</v>
      </c>
      <c r="E270" s="19" t="s">
        <v>127</v>
      </c>
    </row>
    <row r="271" spans="2:5" x14ac:dyDescent="0.3">
      <c r="B271" s="20">
        <v>15.9</v>
      </c>
      <c r="C271" s="21">
        <v>53</v>
      </c>
      <c r="D271" s="19">
        <f t="shared" si="6"/>
        <v>1</v>
      </c>
      <c r="E271" s="19" t="s">
        <v>127</v>
      </c>
    </row>
    <row r="272" spans="2:5" x14ac:dyDescent="0.3">
      <c r="B272" s="20">
        <v>16.899999999999999</v>
      </c>
      <c r="C272" s="21">
        <v>47</v>
      </c>
      <c r="D272" s="19">
        <f t="shared" si="6"/>
        <v>1</v>
      </c>
      <c r="E272" s="19" t="s">
        <v>127</v>
      </c>
    </row>
    <row r="273" spans="2:5" x14ac:dyDescent="0.3">
      <c r="B273" s="20">
        <v>17.899999999999999</v>
      </c>
      <c r="C273" s="21">
        <v>46.2</v>
      </c>
      <c r="D273" s="19">
        <f t="shared" si="6"/>
        <v>1</v>
      </c>
      <c r="E273" s="19" t="s">
        <v>127</v>
      </c>
    </row>
    <row r="274" spans="2:5" x14ac:dyDescent="0.3">
      <c r="B274" s="20">
        <v>19.899999999999999</v>
      </c>
      <c r="C274" s="21">
        <v>33.1</v>
      </c>
      <c r="D274" s="19">
        <f t="shared" si="6"/>
        <v>1</v>
      </c>
      <c r="E274" s="19" t="s">
        <v>127</v>
      </c>
    </row>
    <row r="275" spans="2:5" x14ac:dyDescent="0.3">
      <c r="B275" s="20">
        <v>18.899999999999999</v>
      </c>
      <c r="C275" s="21">
        <v>34</v>
      </c>
      <c r="D275" s="19">
        <f t="shared" si="6"/>
        <v>1</v>
      </c>
      <c r="E275" s="19" t="s">
        <v>127</v>
      </c>
    </row>
    <row r="276" spans="2:5" x14ac:dyDescent="0.3">
      <c r="B276" s="20">
        <v>19.899999999999999</v>
      </c>
      <c r="C276" s="21">
        <v>34.299999999999997</v>
      </c>
      <c r="D276" s="19">
        <f t="shared" si="6"/>
        <v>1</v>
      </c>
      <c r="E276" s="19" t="s">
        <v>127</v>
      </c>
    </row>
    <row r="277" spans="2:5" x14ac:dyDescent="0.3">
      <c r="B277" s="20">
        <v>14.9</v>
      </c>
      <c r="C277" s="21">
        <v>35.1</v>
      </c>
      <c r="D277" s="19">
        <f t="shared" si="6"/>
        <v>1</v>
      </c>
      <c r="E277" s="19" t="s">
        <v>127</v>
      </c>
    </row>
    <row r="278" spans="2:5" x14ac:dyDescent="0.3">
      <c r="B278" s="20">
        <v>16.899999999999999</v>
      </c>
      <c r="C278" s="21">
        <v>8.1999999999999993</v>
      </c>
      <c r="D278" s="19">
        <f t="shared" si="6"/>
        <v>1</v>
      </c>
      <c r="E278" s="19" t="s">
        <v>127</v>
      </c>
    </row>
    <row r="279" spans="2:5" x14ac:dyDescent="0.3">
      <c r="B279" s="20">
        <v>17.899999999999999</v>
      </c>
      <c r="C279" s="21">
        <v>15.7</v>
      </c>
      <c r="D279" s="19">
        <f t="shared" si="6"/>
        <v>1</v>
      </c>
      <c r="E279" s="19" t="s">
        <v>127</v>
      </c>
    </row>
    <row r="280" spans="2:5" x14ac:dyDescent="0.3">
      <c r="B280" s="20">
        <v>23.9</v>
      </c>
      <c r="C280" s="21">
        <v>10.5</v>
      </c>
      <c r="D280" s="19">
        <f t="shared" si="6"/>
        <v>1</v>
      </c>
      <c r="E280" s="19" t="s">
        <v>127</v>
      </c>
    </row>
    <row r="281" spans="2:5" x14ac:dyDescent="0.3">
      <c r="B281" s="20">
        <v>19.899999999999999</v>
      </c>
      <c r="C281" s="21">
        <v>31.6</v>
      </c>
      <c r="D281" s="19">
        <f t="shared" si="6"/>
        <v>0</v>
      </c>
      <c r="E281" s="19" t="s">
        <v>139</v>
      </c>
    </row>
    <row r="282" spans="2:5" x14ac:dyDescent="0.3">
      <c r="B282" s="20">
        <v>22.9</v>
      </c>
      <c r="C282" s="21">
        <v>37.9</v>
      </c>
      <c r="D282" s="19">
        <f t="shared" si="6"/>
        <v>0</v>
      </c>
      <c r="E282" s="19" t="s">
        <v>139</v>
      </c>
    </row>
    <row r="283" spans="2:5" x14ac:dyDescent="0.3">
      <c r="B283" s="20">
        <v>24.9</v>
      </c>
      <c r="C283" s="21">
        <v>27.3</v>
      </c>
      <c r="D283" s="19">
        <f t="shared" si="6"/>
        <v>0</v>
      </c>
      <c r="E283" s="19" t="s">
        <v>139</v>
      </c>
    </row>
    <row r="284" spans="2:5" x14ac:dyDescent="0.3">
      <c r="B284" s="20">
        <v>14.9</v>
      </c>
      <c r="C284" s="21">
        <v>16</v>
      </c>
      <c r="D284" s="19">
        <f t="shared" si="6"/>
        <v>1</v>
      </c>
      <c r="E284" s="19" t="s">
        <v>142</v>
      </c>
    </row>
    <row r="285" spans="2:5" x14ac:dyDescent="0.3">
      <c r="B285" s="20">
        <v>13.9</v>
      </c>
      <c r="C285" s="21">
        <v>42.8</v>
      </c>
      <c r="D285" s="19">
        <f t="shared" si="6"/>
        <v>1</v>
      </c>
      <c r="E285" s="19" t="s">
        <v>142</v>
      </c>
    </row>
    <row r="286" spans="2:5" x14ac:dyDescent="0.3">
      <c r="B286" s="20">
        <v>4.9000000000000004</v>
      </c>
      <c r="C286" s="21">
        <v>52.5</v>
      </c>
      <c r="D286" s="19">
        <f t="shared" si="6"/>
        <v>1</v>
      </c>
      <c r="E286" s="19" t="s">
        <v>142</v>
      </c>
    </row>
    <row r="287" spans="2:5" x14ac:dyDescent="0.3">
      <c r="B287" s="20">
        <v>13.9</v>
      </c>
      <c r="C287" s="21">
        <v>25.9</v>
      </c>
      <c r="D287" s="19">
        <f t="shared" si="6"/>
        <v>1</v>
      </c>
      <c r="E287" s="19" t="s">
        <v>142</v>
      </c>
    </row>
    <row r="288" spans="2:5" x14ac:dyDescent="0.3">
      <c r="B288" s="20">
        <v>12.4</v>
      </c>
      <c r="C288" s="21">
        <v>13.1</v>
      </c>
      <c r="D288" s="19">
        <f t="shared" si="6"/>
        <v>1</v>
      </c>
      <c r="E288" s="19" t="s">
        <v>142</v>
      </c>
    </row>
    <row r="289" spans="2:5" x14ac:dyDescent="0.3">
      <c r="B289" s="20">
        <v>10.9</v>
      </c>
      <c r="C289" s="21">
        <v>29.9</v>
      </c>
      <c r="D289" s="19">
        <f t="shared" si="6"/>
        <v>1</v>
      </c>
      <c r="E289" s="19" t="s">
        <v>142</v>
      </c>
    </row>
    <row r="290" spans="2:5" x14ac:dyDescent="0.3">
      <c r="B290" s="20">
        <v>11.9</v>
      </c>
      <c r="C290" s="21">
        <v>31.8</v>
      </c>
      <c r="D290" s="19">
        <f t="shared" si="6"/>
        <v>1</v>
      </c>
      <c r="E290" s="19" t="s">
        <v>142</v>
      </c>
    </row>
    <row r="291" spans="2:5" x14ac:dyDescent="0.3">
      <c r="B291" s="20">
        <v>14.5</v>
      </c>
      <c r="C291" s="21">
        <v>31.6</v>
      </c>
      <c r="D291" s="19">
        <f t="shared" si="6"/>
        <v>1</v>
      </c>
      <c r="E291" s="19" t="s">
        <v>142</v>
      </c>
    </row>
    <row r="292" spans="2:5" x14ac:dyDescent="0.3">
      <c r="B292" s="20">
        <v>7.9</v>
      </c>
      <c r="C292" s="21">
        <v>71.900000000000006</v>
      </c>
      <c r="D292" s="19">
        <f t="shared" si="6"/>
        <v>1</v>
      </c>
      <c r="E292" s="19" t="s">
        <v>142</v>
      </c>
    </row>
    <row r="293" spans="2:5" x14ac:dyDescent="0.3">
      <c r="B293" s="20">
        <v>15.9</v>
      </c>
      <c r="C293" s="21">
        <v>23.6</v>
      </c>
      <c r="D293" s="19">
        <f t="shared" si="6"/>
        <v>1</v>
      </c>
      <c r="E293" s="19" t="s">
        <v>142</v>
      </c>
    </row>
    <row r="294" spans="2:5" x14ac:dyDescent="0.3">
      <c r="B294" s="20">
        <v>12.8</v>
      </c>
      <c r="C294" s="21">
        <v>31</v>
      </c>
      <c r="D294" s="19">
        <f t="shared" si="6"/>
        <v>1</v>
      </c>
      <c r="E294" s="19" t="s">
        <v>142</v>
      </c>
    </row>
    <row r="295" spans="2:5" x14ac:dyDescent="0.3">
      <c r="B295" s="20">
        <v>13.8</v>
      </c>
      <c r="C295" s="21">
        <v>35.200000000000003</v>
      </c>
      <c r="D295" s="19">
        <f t="shared" si="6"/>
        <v>1</v>
      </c>
      <c r="E295" s="19" t="s">
        <v>142</v>
      </c>
    </row>
    <row r="296" spans="2:5" x14ac:dyDescent="0.3">
      <c r="B296" s="20">
        <v>11.8</v>
      </c>
      <c r="C296" s="21">
        <v>55.1</v>
      </c>
      <c r="D296" s="19">
        <f t="shared" si="6"/>
        <v>1</v>
      </c>
      <c r="E296" s="19" t="s">
        <v>142</v>
      </c>
    </row>
    <row r="297" spans="2:5" x14ac:dyDescent="0.3">
      <c r="B297" s="20">
        <v>14.9</v>
      </c>
      <c r="C297" s="21">
        <v>21.2</v>
      </c>
      <c r="D297" s="19">
        <f t="shared" si="6"/>
        <v>1</v>
      </c>
      <c r="E297" s="19" t="s">
        <v>142</v>
      </c>
    </row>
    <row r="298" spans="2:5" x14ac:dyDescent="0.3">
      <c r="B298" s="20">
        <v>9.5</v>
      </c>
      <c r="C298" s="21">
        <v>42.6</v>
      </c>
      <c r="D298" s="19">
        <f t="shared" si="6"/>
        <v>1</v>
      </c>
      <c r="E298" s="19" t="s">
        <v>142</v>
      </c>
    </row>
    <row r="299" spans="2:5" x14ac:dyDescent="0.3">
      <c r="B299" s="20">
        <v>8.9</v>
      </c>
      <c r="C299" s="21">
        <v>57.9</v>
      </c>
      <c r="D299" s="19">
        <f t="shared" si="6"/>
        <v>1</v>
      </c>
      <c r="E299" s="19" t="s">
        <v>142</v>
      </c>
    </row>
    <row r="300" spans="2:5" x14ac:dyDescent="0.3">
      <c r="B300" s="20">
        <v>6.9</v>
      </c>
      <c r="C300" s="21">
        <v>69.900000000000006</v>
      </c>
      <c r="D300" s="19">
        <f t="shared" si="6"/>
        <v>1</v>
      </c>
      <c r="E300" s="19" t="s">
        <v>142</v>
      </c>
    </row>
    <row r="301" spans="2:5" x14ac:dyDescent="0.3">
      <c r="B301" s="20">
        <v>14.9</v>
      </c>
      <c r="C301" s="21">
        <v>11.3</v>
      </c>
      <c r="D301" s="19">
        <f t="shared" si="6"/>
        <v>1</v>
      </c>
      <c r="E301" s="19" t="s">
        <v>142</v>
      </c>
    </row>
    <row r="302" spans="2:5" x14ac:dyDescent="0.3">
      <c r="B302" s="20">
        <v>14.9</v>
      </c>
      <c r="C302" s="21">
        <v>20.399999999999999</v>
      </c>
      <c r="D302" s="19">
        <f t="shared" si="6"/>
        <v>1</v>
      </c>
      <c r="E302" s="19" t="s">
        <v>142</v>
      </c>
    </row>
    <row r="303" spans="2:5" x14ac:dyDescent="0.3">
      <c r="B303" s="20">
        <v>12.6</v>
      </c>
      <c r="C303" s="21">
        <v>23.2</v>
      </c>
      <c r="D303" s="19">
        <f t="shared" si="6"/>
        <v>1</v>
      </c>
      <c r="E303" s="19" t="s">
        <v>142</v>
      </c>
    </row>
    <row r="304" spans="2:5" x14ac:dyDescent="0.3">
      <c r="B304" s="20">
        <v>16.899999999999999</v>
      </c>
      <c r="C304" s="21">
        <v>1.6</v>
      </c>
      <c r="D304" s="19">
        <f t="shared" si="6"/>
        <v>1</v>
      </c>
      <c r="E304" s="19" t="s">
        <v>142</v>
      </c>
    </row>
    <row r="305" spans="2:5" x14ac:dyDescent="0.3">
      <c r="B305" s="20">
        <v>19.899999999999999</v>
      </c>
      <c r="C305" s="21">
        <v>65.7</v>
      </c>
      <c r="D305" s="19">
        <f t="shared" si="6"/>
        <v>1</v>
      </c>
      <c r="E305" s="19" t="s">
        <v>150</v>
      </c>
    </row>
    <row r="306" spans="2:5" x14ac:dyDescent="0.3">
      <c r="B306" s="20">
        <v>27.9</v>
      </c>
      <c r="C306" s="21">
        <v>33.9</v>
      </c>
      <c r="D306" s="19">
        <f t="shared" si="6"/>
        <v>1</v>
      </c>
      <c r="E306" s="19" t="s">
        <v>150</v>
      </c>
    </row>
    <row r="307" spans="2:5" x14ac:dyDescent="0.3">
      <c r="B307" s="20">
        <v>31.9</v>
      </c>
      <c r="C307" s="21">
        <v>25.4</v>
      </c>
      <c r="D307" s="19">
        <f t="shared" si="6"/>
        <v>1</v>
      </c>
      <c r="E307" s="19" t="s">
        <v>150</v>
      </c>
    </row>
    <row r="308" spans="2:5" x14ac:dyDescent="0.3">
      <c r="B308" s="20">
        <v>27.9</v>
      </c>
      <c r="C308" s="21">
        <v>19.899999999999999</v>
      </c>
      <c r="D308" s="19">
        <f t="shared" si="6"/>
        <v>1</v>
      </c>
      <c r="E308" s="19" t="s">
        <v>150</v>
      </c>
    </row>
    <row r="309" spans="2:5" x14ac:dyDescent="0.3">
      <c r="B309" s="20">
        <v>28.5</v>
      </c>
      <c r="C309" s="21">
        <v>21.5</v>
      </c>
      <c r="D309" s="19">
        <f t="shared" si="6"/>
        <v>1</v>
      </c>
      <c r="E309" s="19" t="s">
        <v>150</v>
      </c>
    </row>
    <row r="310" spans="2:5" x14ac:dyDescent="0.3">
      <c r="B310" s="20">
        <v>26.9</v>
      </c>
      <c r="C310" s="21">
        <v>13.6</v>
      </c>
      <c r="D310" s="19">
        <f t="shared" si="6"/>
        <v>1</v>
      </c>
      <c r="E310" s="19" t="s">
        <v>150</v>
      </c>
    </row>
    <row r="311" spans="2:5" x14ac:dyDescent="0.3">
      <c r="B311" s="20">
        <v>26.9</v>
      </c>
      <c r="C311" s="21">
        <v>15.6</v>
      </c>
      <c r="D311" s="19">
        <f t="shared" si="6"/>
        <v>1</v>
      </c>
      <c r="E311" s="19" t="s">
        <v>150</v>
      </c>
    </row>
    <row r="312" spans="2:5" x14ac:dyDescent="0.3">
      <c r="B312" s="20">
        <v>25.9</v>
      </c>
      <c r="C312" s="21">
        <v>19.2</v>
      </c>
      <c r="D312" s="19">
        <f t="shared" si="6"/>
        <v>1</v>
      </c>
      <c r="E312" s="19" t="s">
        <v>150</v>
      </c>
    </row>
    <row r="313" spans="2:5" x14ac:dyDescent="0.3">
      <c r="B313" s="20">
        <v>25.9</v>
      </c>
      <c r="C313" s="21">
        <v>24.4</v>
      </c>
      <c r="D313" s="19">
        <f t="shared" si="6"/>
        <v>1</v>
      </c>
      <c r="E313" s="19" t="s">
        <v>150</v>
      </c>
    </row>
    <row r="314" spans="2:5" x14ac:dyDescent="0.3">
      <c r="B314" s="20">
        <v>11</v>
      </c>
      <c r="C314" s="21">
        <v>91</v>
      </c>
      <c r="D314" s="19">
        <f t="shared" si="6"/>
        <v>1</v>
      </c>
      <c r="E314" s="19" t="s">
        <v>150</v>
      </c>
    </row>
    <row r="315" spans="2:5" x14ac:dyDescent="0.3">
      <c r="B315" s="20">
        <v>24.9</v>
      </c>
      <c r="C315" s="21">
        <v>19.7</v>
      </c>
      <c r="D315" s="19">
        <f t="shared" si="6"/>
        <v>1</v>
      </c>
      <c r="E315" s="19" t="s">
        <v>150</v>
      </c>
    </row>
    <row r="316" spans="2:5" x14ac:dyDescent="0.3">
      <c r="B316" s="20">
        <v>25.5</v>
      </c>
      <c r="C316" s="21">
        <v>29.2</v>
      </c>
      <c r="D316" s="19">
        <f t="shared" si="6"/>
        <v>1</v>
      </c>
      <c r="E316" s="19" t="s">
        <v>150</v>
      </c>
    </row>
    <row r="317" spans="2:5" x14ac:dyDescent="0.3">
      <c r="B317" s="20">
        <v>23.4</v>
      </c>
      <c r="C317" s="21">
        <v>30.9</v>
      </c>
      <c r="D317" s="19">
        <f t="shared" si="6"/>
        <v>1</v>
      </c>
      <c r="E317" s="19" t="s">
        <v>150</v>
      </c>
    </row>
    <row r="318" spans="2:5" x14ac:dyDescent="0.3">
      <c r="B318" s="20">
        <v>17.899999999999999</v>
      </c>
      <c r="C318" s="21">
        <v>44.9</v>
      </c>
      <c r="D318" s="19">
        <f t="shared" si="6"/>
        <v>1</v>
      </c>
      <c r="E318" s="19" t="s">
        <v>150</v>
      </c>
    </row>
    <row r="319" spans="2:5" x14ac:dyDescent="0.3">
      <c r="B319" s="20">
        <v>20.8</v>
      </c>
      <c r="C319" s="21">
        <v>46.6</v>
      </c>
      <c r="D319" s="19">
        <f t="shared" si="6"/>
        <v>1</v>
      </c>
      <c r="E319" s="19" t="s">
        <v>150</v>
      </c>
    </row>
    <row r="320" spans="2:5" x14ac:dyDescent="0.3">
      <c r="B320" s="20">
        <v>15.9</v>
      </c>
      <c r="C320" s="21">
        <v>63.3</v>
      </c>
      <c r="D320" s="19">
        <f t="shared" si="6"/>
        <v>1</v>
      </c>
      <c r="E320" s="19" t="s">
        <v>150</v>
      </c>
    </row>
    <row r="321" spans="2:5" x14ac:dyDescent="0.3">
      <c r="B321" s="20">
        <v>23.9</v>
      </c>
      <c r="C321" s="21">
        <v>14.7</v>
      </c>
      <c r="D321" s="19">
        <f t="shared" si="6"/>
        <v>1</v>
      </c>
      <c r="E321" s="19" t="s">
        <v>150</v>
      </c>
    </row>
    <row r="322" spans="2:5" x14ac:dyDescent="0.3">
      <c r="B322" s="20">
        <v>25.4</v>
      </c>
      <c r="C322" s="21">
        <v>18.8</v>
      </c>
      <c r="D322" s="19">
        <f t="shared" si="6"/>
        <v>1</v>
      </c>
      <c r="E322" s="19" t="s">
        <v>150</v>
      </c>
    </row>
    <row r="323" spans="2:5" x14ac:dyDescent="0.3">
      <c r="B323" s="20">
        <v>25.9</v>
      </c>
      <c r="C323" s="21">
        <v>22.9</v>
      </c>
      <c r="D323" s="19">
        <f t="shared" si="6"/>
        <v>1</v>
      </c>
      <c r="E323" s="19" t="s">
        <v>150</v>
      </c>
    </row>
    <row r="324" spans="2:5" x14ac:dyDescent="0.3">
      <c r="B324" s="20">
        <v>25</v>
      </c>
      <c r="C324" s="21">
        <v>27.5</v>
      </c>
      <c r="D324" s="19">
        <f t="shared" ref="D324:D387" si="7">IF(OR(E324="BMW",E324="Buick",E324="Cadillac",E324="Chrysler",E324="Hummer",E324="Jaguar",E324="Land Rove",E324="Lexus",E324="Lincoln",E324="MercBenz",E324="MiniCoo",E324="Porsche",E324="Saab"),0,1)</f>
        <v>1</v>
      </c>
      <c r="E324" s="19" t="s">
        <v>150</v>
      </c>
    </row>
    <row r="325" spans="2:5" x14ac:dyDescent="0.3">
      <c r="B325" s="20">
        <v>23.9</v>
      </c>
      <c r="C325" s="21">
        <v>28.6</v>
      </c>
      <c r="D325" s="19">
        <f t="shared" si="7"/>
        <v>1</v>
      </c>
      <c r="E325" s="19" t="s">
        <v>150</v>
      </c>
    </row>
    <row r="326" spans="2:5" x14ac:dyDescent="0.3">
      <c r="B326" s="20">
        <v>23.9</v>
      </c>
      <c r="C326" s="21">
        <v>29.5</v>
      </c>
      <c r="D326" s="19">
        <f t="shared" si="7"/>
        <v>1</v>
      </c>
      <c r="E326" s="19" t="s">
        <v>150</v>
      </c>
    </row>
    <row r="327" spans="2:5" x14ac:dyDescent="0.3">
      <c r="B327" s="20">
        <v>27.8</v>
      </c>
      <c r="C327" s="21">
        <v>29.6</v>
      </c>
      <c r="D327" s="19">
        <f t="shared" si="7"/>
        <v>1</v>
      </c>
      <c r="E327" s="19" t="s">
        <v>150</v>
      </c>
    </row>
    <row r="328" spans="2:5" x14ac:dyDescent="0.3">
      <c r="B328" s="20">
        <v>28.9</v>
      </c>
      <c r="C328" s="21">
        <v>22.4</v>
      </c>
      <c r="D328" s="19">
        <f t="shared" si="7"/>
        <v>1</v>
      </c>
      <c r="E328" s="19" t="s">
        <v>150</v>
      </c>
    </row>
    <row r="329" spans="2:5" x14ac:dyDescent="0.3">
      <c r="B329" s="20">
        <v>28.9</v>
      </c>
      <c r="C329" s="21">
        <v>24.2</v>
      </c>
      <c r="D329" s="19">
        <f t="shared" si="7"/>
        <v>1</v>
      </c>
      <c r="E329" s="19" t="s">
        <v>150</v>
      </c>
    </row>
    <row r="330" spans="2:5" x14ac:dyDescent="0.3">
      <c r="B330" s="20">
        <v>34.9</v>
      </c>
      <c r="C330" s="21">
        <v>8.3000000000000007</v>
      </c>
      <c r="D330" s="19">
        <f t="shared" si="7"/>
        <v>1</v>
      </c>
      <c r="E330" s="19" t="s">
        <v>150</v>
      </c>
    </row>
    <row r="331" spans="2:5" x14ac:dyDescent="0.3">
      <c r="B331" s="20">
        <v>32.9</v>
      </c>
      <c r="C331" s="21">
        <v>10.7</v>
      </c>
      <c r="D331" s="19">
        <f t="shared" si="7"/>
        <v>1</v>
      </c>
      <c r="E331" s="19" t="s">
        <v>150</v>
      </c>
    </row>
    <row r="332" spans="2:5" x14ac:dyDescent="0.3">
      <c r="B332" s="20">
        <v>28.9</v>
      </c>
      <c r="C332" s="21">
        <v>35.799999999999997</v>
      </c>
      <c r="D332" s="19">
        <f t="shared" si="7"/>
        <v>1</v>
      </c>
      <c r="E332" s="19" t="s">
        <v>150</v>
      </c>
    </row>
    <row r="333" spans="2:5" x14ac:dyDescent="0.3">
      <c r="B333" s="20">
        <v>32.299999999999997</v>
      </c>
      <c r="C333" s="21">
        <v>26.6</v>
      </c>
      <c r="D333" s="19">
        <f t="shared" si="7"/>
        <v>1</v>
      </c>
      <c r="E333" s="19" t="s">
        <v>150</v>
      </c>
    </row>
    <row r="334" spans="2:5" x14ac:dyDescent="0.3">
      <c r="B334" s="20">
        <v>32.4</v>
      </c>
      <c r="C334" s="21">
        <v>35.4</v>
      </c>
      <c r="D334" s="19">
        <f t="shared" si="7"/>
        <v>1</v>
      </c>
      <c r="E334" s="19" t="s">
        <v>150</v>
      </c>
    </row>
    <row r="335" spans="2:5" x14ac:dyDescent="0.3">
      <c r="B335" s="20">
        <v>29.9</v>
      </c>
      <c r="C335" s="21">
        <v>38</v>
      </c>
      <c r="D335" s="19">
        <f t="shared" si="7"/>
        <v>1</v>
      </c>
      <c r="E335" s="19" t="s">
        <v>150</v>
      </c>
    </row>
    <row r="336" spans="2:5" x14ac:dyDescent="0.3">
      <c r="B336" s="20">
        <v>29.9</v>
      </c>
      <c r="C336" s="21">
        <v>15</v>
      </c>
      <c r="D336" s="19">
        <f t="shared" si="7"/>
        <v>1</v>
      </c>
      <c r="E336" s="19" t="s">
        <v>150</v>
      </c>
    </row>
    <row r="337" spans="2:5" x14ac:dyDescent="0.3">
      <c r="B337" s="20">
        <v>31.9</v>
      </c>
      <c r="C337" s="21">
        <v>15.4</v>
      </c>
      <c r="D337" s="19">
        <f t="shared" si="7"/>
        <v>1</v>
      </c>
      <c r="E337" s="19" t="s">
        <v>150</v>
      </c>
    </row>
    <row r="338" spans="2:5" x14ac:dyDescent="0.3">
      <c r="B338" s="20">
        <v>29.9</v>
      </c>
      <c r="C338" s="21">
        <v>20.6</v>
      </c>
      <c r="D338" s="19">
        <f t="shared" si="7"/>
        <v>1</v>
      </c>
      <c r="E338" s="19" t="s">
        <v>150</v>
      </c>
    </row>
    <row r="339" spans="2:5" x14ac:dyDescent="0.3">
      <c r="B339" s="20">
        <v>34.5</v>
      </c>
      <c r="C339" s="21">
        <v>9.5</v>
      </c>
      <c r="D339" s="19">
        <f t="shared" si="7"/>
        <v>1</v>
      </c>
      <c r="E339" s="19" t="s">
        <v>150</v>
      </c>
    </row>
    <row r="340" spans="2:5" x14ac:dyDescent="0.3">
      <c r="B340" s="20">
        <v>8.9</v>
      </c>
      <c r="C340" s="21">
        <v>60.2</v>
      </c>
      <c r="D340" s="19">
        <f t="shared" si="7"/>
        <v>1</v>
      </c>
      <c r="E340" s="19" t="s">
        <v>155</v>
      </c>
    </row>
    <row r="341" spans="2:5" x14ac:dyDescent="0.3">
      <c r="B341" s="20">
        <v>20.9</v>
      </c>
      <c r="C341" s="21">
        <v>49.9</v>
      </c>
      <c r="D341" s="19">
        <f t="shared" si="7"/>
        <v>0</v>
      </c>
      <c r="E341" s="19" t="s">
        <v>157</v>
      </c>
    </row>
    <row r="342" spans="2:5" x14ac:dyDescent="0.3">
      <c r="B342" s="20">
        <v>17.8</v>
      </c>
      <c r="C342" s="21">
        <v>27.4</v>
      </c>
      <c r="D342" s="19">
        <f t="shared" si="7"/>
        <v>1</v>
      </c>
      <c r="E342" s="19" t="s">
        <v>159</v>
      </c>
    </row>
    <row r="343" spans="2:5" x14ac:dyDescent="0.3">
      <c r="B343" s="20">
        <v>16.8</v>
      </c>
      <c r="C343" s="21">
        <v>37.5</v>
      </c>
      <c r="D343" s="19">
        <f t="shared" si="7"/>
        <v>1</v>
      </c>
      <c r="E343" s="19" t="s">
        <v>159</v>
      </c>
    </row>
    <row r="344" spans="2:5" x14ac:dyDescent="0.3">
      <c r="B344" s="20">
        <v>15.7</v>
      </c>
      <c r="C344" s="21">
        <v>24.9</v>
      </c>
      <c r="D344" s="19">
        <f t="shared" si="7"/>
        <v>1</v>
      </c>
      <c r="E344" s="19" t="s">
        <v>159</v>
      </c>
    </row>
    <row r="345" spans="2:5" x14ac:dyDescent="0.3">
      <c r="B345" s="20">
        <v>12.9</v>
      </c>
      <c r="C345" s="21">
        <v>43.6</v>
      </c>
      <c r="D345" s="19">
        <f t="shared" si="7"/>
        <v>1</v>
      </c>
      <c r="E345" s="19" t="s">
        <v>159</v>
      </c>
    </row>
    <row r="346" spans="2:5" x14ac:dyDescent="0.3">
      <c r="B346" s="20">
        <v>11.9</v>
      </c>
      <c r="C346" s="21">
        <v>48.2</v>
      </c>
      <c r="D346" s="19">
        <f t="shared" si="7"/>
        <v>1</v>
      </c>
      <c r="E346" s="19" t="s">
        <v>159</v>
      </c>
    </row>
    <row r="347" spans="2:5" x14ac:dyDescent="0.3">
      <c r="B347" s="20">
        <v>15.4</v>
      </c>
      <c r="C347" s="21">
        <v>15</v>
      </c>
      <c r="D347" s="19">
        <f t="shared" si="7"/>
        <v>1</v>
      </c>
      <c r="E347" s="19" t="s">
        <v>159</v>
      </c>
    </row>
    <row r="348" spans="2:5" x14ac:dyDescent="0.3">
      <c r="B348" s="20">
        <v>14.9</v>
      </c>
      <c r="C348" s="21">
        <v>23.2</v>
      </c>
      <c r="D348" s="19">
        <f t="shared" si="7"/>
        <v>1</v>
      </c>
      <c r="E348" s="19" t="s">
        <v>159</v>
      </c>
    </row>
    <row r="349" spans="2:5" x14ac:dyDescent="0.3">
      <c r="B349" s="20">
        <v>15.4</v>
      </c>
      <c r="C349" s="21">
        <v>43.6</v>
      </c>
      <c r="D349" s="19">
        <f t="shared" si="7"/>
        <v>1</v>
      </c>
      <c r="E349" s="19" t="s">
        <v>159</v>
      </c>
    </row>
    <row r="350" spans="2:5" x14ac:dyDescent="0.3">
      <c r="B350" s="20">
        <v>14.8</v>
      </c>
      <c r="C350" s="21">
        <v>55.6</v>
      </c>
      <c r="D350" s="19">
        <f t="shared" si="7"/>
        <v>1</v>
      </c>
      <c r="E350" s="19" t="s">
        <v>159</v>
      </c>
    </row>
    <row r="351" spans="2:5" x14ac:dyDescent="0.3">
      <c r="B351" s="20">
        <v>16.899999999999999</v>
      </c>
      <c r="C351" s="21">
        <v>19.8</v>
      </c>
      <c r="D351" s="19">
        <f t="shared" si="7"/>
        <v>1</v>
      </c>
      <c r="E351" s="19" t="s">
        <v>159</v>
      </c>
    </row>
    <row r="352" spans="2:5" x14ac:dyDescent="0.3">
      <c r="B352" s="20">
        <v>15.9</v>
      </c>
      <c r="C352" s="21">
        <v>45.9</v>
      </c>
      <c r="D352" s="19">
        <f t="shared" si="7"/>
        <v>1</v>
      </c>
      <c r="E352" s="19" t="s">
        <v>159</v>
      </c>
    </row>
    <row r="353" spans="2:5" x14ac:dyDescent="0.3">
      <c r="B353" s="20">
        <v>9.9</v>
      </c>
      <c r="C353" s="21">
        <v>66.5</v>
      </c>
      <c r="D353" s="19">
        <f t="shared" si="7"/>
        <v>1</v>
      </c>
      <c r="E353" s="19" t="s">
        <v>159</v>
      </c>
    </row>
    <row r="354" spans="2:5" x14ac:dyDescent="0.3">
      <c r="B354" s="20">
        <v>15.8</v>
      </c>
      <c r="C354" s="21">
        <v>33.200000000000003</v>
      </c>
      <c r="D354" s="19">
        <f t="shared" si="7"/>
        <v>1</v>
      </c>
      <c r="E354" s="19" t="s">
        <v>159</v>
      </c>
    </row>
    <row r="355" spans="2:5" x14ac:dyDescent="0.3">
      <c r="B355" s="20">
        <v>8.9</v>
      </c>
      <c r="C355" s="21">
        <v>51.9</v>
      </c>
      <c r="D355" s="19">
        <f t="shared" si="7"/>
        <v>1</v>
      </c>
      <c r="E355" s="19" t="s">
        <v>159</v>
      </c>
    </row>
    <row r="356" spans="2:5" x14ac:dyDescent="0.3">
      <c r="B356" s="20">
        <v>11.8</v>
      </c>
      <c r="C356" s="21">
        <v>55.9</v>
      </c>
      <c r="D356" s="19">
        <f t="shared" si="7"/>
        <v>1</v>
      </c>
      <c r="E356" s="19" t="s">
        <v>159</v>
      </c>
    </row>
    <row r="357" spans="2:5" x14ac:dyDescent="0.3">
      <c r="B357" s="20">
        <v>11.9</v>
      </c>
      <c r="C357" s="21">
        <v>26.6</v>
      </c>
      <c r="D357" s="19">
        <f t="shared" si="7"/>
        <v>1</v>
      </c>
      <c r="E357" s="19" t="s">
        <v>159</v>
      </c>
    </row>
    <row r="358" spans="2:5" x14ac:dyDescent="0.3">
      <c r="B358" s="20">
        <v>12.9</v>
      </c>
      <c r="C358" s="21">
        <v>34.200000000000003</v>
      </c>
      <c r="D358" s="19">
        <f t="shared" si="7"/>
        <v>1</v>
      </c>
      <c r="E358" s="19" t="s">
        <v>159</v>
      </c>
    </row>
    <row r="359" spans="2:5" x14ac:dyDescent="0.3">
      <c r="B359" s="20">
        <v>13.6</v>
      </c>
      <c r="C359" s="21">
        <v>35.1</v>
      </c>
      <c r="D359" s="19">
        <f t="shared" si="7"/>
        <v>1</v>
      </c>
      <c r="E359" s="19" t="s">
        <v>159</v>
      </c>
    </row>
    <row r="360" spans="2:5" x14ac:dyDescent="0.3">
      <c r="B360" s="20">
        <v>15.9</v>
      </c>
      <c r="C360" s="21">
        <v>26.8</v>
      </c>
      <c r="D360" s="19">
        <f t="shared" si="7"/>
        <v>1</v>
      </c>
      <c r="E360" s="19" t="s">
        <v>159</v>
      </c>
    </row>
    <row r="361" spans="2:5" x14ac:dyDescent="0.3">
      <c r="B361" s="20">
        <v>14.9</v>
      </c>
      <c r="C361" s="21">
        <v>27.2</v>
      </c>
      <c r="D361" s="19">
        <f t="shared" si="7"/>
        <v>1</v>
      </c>
      <c r="E361" s="19" t="s">
        <v>159</v>
      </c>
    </row>
    <row r="362" spans="2:5" x14ac:dyDescent="0.3">
      <c r="B362" s="20">
        <v>16.899999999999999</v>
      </c>
      <c r="C362" s="21">
        <v>48.6</v>
      </c>
      <c r="D362" s="19">
        <f t="shared" si="7"/>
        <v>1</v>
      </c>
      <c r="E362" s="19" t="s">
        <v>159</v>
      </c>
    </row>
    <row r="363" spans="2:5" x14ac:dyDescent="0.3">
      <c r="B363" s="20">
        <v>16.899999999999999</v>
      </c>
      <c r="C363" s="21">
        <v>4.5</v>
      </c>
      <c r="D363" s="19">
        <f t="shared" si="7"/>
        <v>1</v>
      </c>
      <c r="E363" s="19" t="s">
        <v>159</v>
      </c>
    </row>
    <row r="364" spans="2:5" x14ac:dyDescent="0.3">
      <c r="B364" s="20">
        <v>12.9</v>
      </c>
      <c r="C364" s="21">
        <v>48.3</v>
      </c>
      <c r="D364" s="19">
        <f t="shared" si="7"/>
        <v>1</v>
      </c>
      <c r="E364" s="19" t="s">
        <v>159</v>
      </c>
    </row>
    <row r="365" spans="2:5" x14ac:dyDescent="0.3">
      <c r="B365" s="20">
        <v>13.4</v>
      </c>
      <c r="C365" s="21">
        <v>65.5</v>
      </c>
      <c r="D365" s="19">
        <f t="shared" si="7"/>
        <v>1</v>
      </c>
      <c r="E365" s="19" t="s">
        <v>159</v>
      </c>
    </row>
    <row r="366" spans="2:5" x14ac:dyDescent="0.3">
      <c r="B366" s="20">
        <v>15.9</v>
      </c>
      <c r="C366" s="21">
        <v>25.7</v>
      </c>
      <c r="D366" s="19">
        <f t="shared" si="7"/>
        <v>1</v>
      </c>
      <c r="E366" s="19" t="s">
        <v>159</v>
      </c>
    </row>
    <row r="367" spans="2:5" x14ac:dyDescent="0.3">
      <c r="B367" s="20">
        <v>10.9</v>
      </c>
      <c r="C367" s="21">
        <v>20.5</v>
      </c>
      <c r="D367" s="19">
        <f t="shared" si="7"/>
        <v>1</v>
      </c>
      <c r="E367" s="19" t="s">
        <v>165</v>
      </c>
    </row>
    <row r="368" spans="2:5" x14ac:dyDescent="0.3">
      <c r="B368" s="20">
        <v>13.9</v>
      </c>
      <c r="C368" s="21">
        <v>12.1</v>
      </c>
      <c r="D368" s="19">
        <f t="shared" si="7"/>
        <v>1</v>
      </c>
      <c r="E368" s="19" t="s">
        <v>165</v>
      </c>
    </row>
    <row r="369" spans="2:5" x14ac:dyDescent="0.3">
      <c r="B369" s="20">
        <v>9.9</v>
      </c>
      <c r="C369" s="21">
        <v>19</v>
      </c>
      <c r="D369" s="19">
        <f t="shared" si="7"/>
        <v>1</v>
      </c>
      <c r="E369" s="19" t="s">
        <v>165</v>
      </c>
    </row>
    <row r="370" spans="2:5" x14ac:dyDescent="0.3">
      <c r="B370" s="20">
        <v>12.9</v>
      </c>
      <c r="C370" s="21">
        <v>29.7</v>
      </c>
      <c r="D370" s="19">
        <f t="shared" si="7"/>
        <v>1</v>
      </c>
      <c r="E370" s="19" t="s">
        <v>165</v>
      </c>
    </row>
    <row r="371" spans="2:5" x14ac:dyDescent="0.3">
      <c r="B371" s="20">
        <v>14.9</v>
      </c>
      <c r="C371" s="21">
        <v>20.7</v>
      </c>
      <c r="D371" s="19">
        <f t="shared" si="7"/>
        <v>1</v>
      </c>
      <c r="E371" s="19" t="s">
        <v>165</v>
      </c>
    </row>
    <row r="372" spans="2:5" x14ac:dyDescent="0.3">
      <c r="B372" s="20">
        <v>14.6</v>
      </c>
      <c r="C372" s="21">
        <v>21.4</v>
      </c>
      <c r="D372" s="19">
        <f t="shared" si="7"/>
        <v>1</v>
      </c>
      <c r="E372" s="19" t="s">
        <v>165</v>
      </c>
    </row>
    <row r="373" spans="2:5" x14ac:dyDescent="0.3">
      <c r="B373" s="20">
        <v>9.9</v>
      </c>
      <c r="C373" s="21">
        <v>56.9</v>
      </c>
      <c r="D373" s="19">
        <f t="shared" si="7"/>
        <v>0</v>
      </c>
      <c r="E373" s="19" t="s">
        <v>171</v>
      </c>
    </row>
    <row r="374" spans="2:5" x14ac:dyDescent="0.3">
      <c r="B374" s="20">
        <v>8.9</v>
      </c>
      <c r="C374" s="21">
        <v>103.9</v>
      </c>
      <c r="D374" s="19">
        <f t="shared" si="7"/>
        <v>0</v>
      </c>
      <c r="E374" s="19" t="s">
        <v>173</v>
      </c>
    </row>
    <row r="375" spans="2:5" x14ac:dyDescent="0.3">
      <c r="B375" s="20">
        <v>13.9</v>
      </c>
      <c r="C375" s="21">
        <v>61.1</v>
      </c>
      <c r="D375" s="19">
        <f t="shared" si="7"/>
        <v>0</v>
      </c>
      <c r="E375" s="19" t="s">
        <v>173</v>
      </c>
    </row>
    <row r="376" spans="2:5" x14ac:dyDescent="0.3">
      <c r="B376" s="20">
        <v>24.9</v>
      </c>
      <c r="C376" s="21">
        <v>30.7</v>
      </c>
      <c r="D376" s="19">
        <f t="shared" si="7"/>
        <v>0</v>
      </c>
      <c r="E376" s="19" t="s">
        <v>173</v>
      </c>
    </row>
    <row r="377" spans="2:5" x14ac:dyDescent="0.3">
      <c r="B377" s="20">
        <v>26.5</v>
      </c>
      <c r="C377" s="21">
        <v>23.7</v>
      </c>
      <c r="D377" s="19">
        <f t="shared" si="7"/>
        <v>0</v>
      </c>
      <c r="E377" s="19" t="s">
        <v>173</v>
      </c>
    </row>
    <row r="378" spans="2:5" x14ac:dyDescent="0.3">
      <c r="B378" s="20">
        <v>26.4</v>
      </c>
      <c r="C378" s="21">
        <v>37.1</v>
      </c>
      <c r="D378" s="19">
        <f t="shared" si="7"/>
        <v>0</v>
      </c>
      <c r="E378" s="19" t="s">
        <v>173</v>
      </c>
    </row>
    <row r="379" spans="2:5" x14ac:dyDescent="0.3">
      <c r="B379" s="20">
        <v>21.9</v>
      </c>
      <c r="C379" s="21">
        <v>39.299999999999997</v>
      </c>
      <c r="D379" s="19">
        <f t="shared" si="7"/>
        <v>0</v>
      </c>
      <c r="E379" s="19" t="s">
        <v>173</v>
      </c>
    </row>
    <row r="380" spans="2:5" x14ac:dyDescent="0.3">
      <c r="B380" s="20">
        <v>27.4</v>
      </c>
      <c r="C380" s="21">
        <v>41.5</v>
      </c>
      <c r="D380" s="19">
        <f t="shared" si="7"/>
        <v>0</v>
      </c>
      <c r="E380" s="19" t="s">
        <v>173</v>
      </c>
    </row>
    <row r="381" spans="2:5" x14ac:dyDescent="0.3">
      <c r="B381" s="20">
        <v>28.4</v>
      </c>
      <c r="C381" s="21">
        <v>33.299999999999997</v>
      </c>
      <c r="D381" s="19">
        <f t="shared" si="7"/>
        <v>0</v>
      </c>
      <c r="E381" s="19" t="s">
        <v>173</v>
      </c>
    </row>
    <row r="382" spans="2:5" x14ac:dyDescent="0.3">
      <c r="B382" s="20">
        <v>28.6</v>
      </c>
      <c r="C382" s="21">
        <v>35.9</v>
      </c>
      <c r="D382" s="19">
        <f t="shared" si="7"/>
        <v>0</v>
      </c>
      <c r="E382" s="19" t="s">
        <v>173</v>
      </c>
    </row>
    <row r="383" spans="2:5" x14ac:dyDescent="0.3">
      <c r="B383" s="20">
        <v>19.899999999999999</v>
      </c>
      <c r="C383" s="21">
        <v>31.1</v>
      </c>
      <c r="D383" s="19">
        <f t="shared" si="7"/>
        <v>0</v>
      </c>
      <c r="E383" s="19" t="s">
        <v>173</v>
      </c>
    </row>
    <row r="384" spans="2:5" x14ac:dyDescent="0.3">
      <c r="B384" s="20">
        <v>28.9</v>
      </c>
      <c r="C384" s="21">
        <v>25.4</v>
      </c>
      <c r="D384" s="19">
        <f t="shared" si="7"/>
        <v>0</v>
      </c>
      <c r="E384" s="19" t="s">
        <v>173</v>
      </c>
    </row>
    <row r="385" spans="2:5" x14ac:dyDescent="0.3">
      <c r="B385" s="20">
        <v>26.9</v>
      </c>
      <c r="C385" s="21">
        <v>30.3</v>
      </c>
      <c r="D385" s="19">
        <f t="shared" si="7"/>
        <v>0</v>
      </c>
      <c r="E385" s="19" t="s">
        <v>173</v>
      </c>
    </row>
    <row r="386" spans="2:5" x14ac:dyDescent="0.3">
      <c r="B386" s="20">
        <v>17.899999999999999</v>
      </c>
      <c r="C386" s="21">
        <v>27.2</v>
      </c>
      <c r="D386" s="19">
        <f t="shared" si="7"/>
        <v>0</v>
      </c>
      <c r="E386" s="19" t="s">
        <v>173</v>
      </c>
    </row>
    <row r="387" spans="2:5" x14ac:dyDescent="0.3">
      <c r="B387" s="20">
        <v>28.9</v>
      </c>
      <c r="C387" s="21">
        <v>31.8</v>
      </c>
      <c r="D387" s="19">
        <f t="shared" si="7"/>
        <v>0</v>
      </c>
      <c r="E387" s="19" t="s">
        <v>173</v>
      </c>
    </row>
    <row r="388" spans="2:5" x14ac:dyDescent="0.3">
      <c r="B388" s="20">
        <v>30.5</v>
      </c>
      <c r="C388" s="21">
        <v>29.8</v>
      </c>
      <c r="D388" s="19">
        <f t="shared" ref="D388:D451" si="8">IF(OR(E388="BMW",E388="Buick",E388="Cadillac",E388="Chrysler",E388="Hummer",E388="Jaguar",E388="Land Rove",E388="Lexus",E388="Lincoln",E388="MercBenz",E388="MiniCoo",E388="Porsche",E388="Saab"),0,1)</f>
        <v>0</v>
      </c>
      <c r="E388" s="19" t="s">
        <v>173</v>
      </c>
    </row>
    <row r="389" spans="2:5" x14ac:dyDescent="0.3">
      <c r="B389" s="20">
        <v>29.5</v>
      </c>
      <c r="C389" s="21">
        <v>38.6</v>
      </c>
      <c r="D389" s="19">
        <f t="shared" si="8"/>
        <v>0</v>
      </c>
      <c r="E389" s="19" t="s">
        <v>173</v>
      </c>
    </row>
    <row r="390" spans="2:5" x14ac:dyDescent="0.3">
      <c r="B390" s="20">
        <v>33.9</v>
      </c>
      <c r="C390" s="21">
        <v>10.1</v>
      </c>
      <c r="D390" s="19">
        <f t="shared" si="8"/>
        <v>0</v>
      </c>
      <c r="E390" s="19" t="s">
        <v>173</v>
      </c>
    </row>
    <row r="391" spans="2:5" x14ac:dyDescent="0.3">
      <c r="B391" s="20">
        <v>29.9</v>
      </c>
      <c r="C391" s="21">
        <v>27.7</v>
      </c>
      <c r="D391" s="19">
        <f t="shared" si="8"/>
        <v>0</v>
      </c>
      <c r="E391" s="19" t="s">
        <v>173</v>
      </c>
    </row>
    <row r="392" spans="2:5" x14ac:dyDescent="0.3">
      <c r="B392" s="20">
        <v>36.9</v>
      </c>
      <c r="C392" s="21">
        <v>33.799999999999997</v>
      </c>
      <c r="D392" s="19">
        <f t="shared" si="8"/>
        <v>0</v>
      </c>
      <c r="E392" s="19" t="s">
        <v>173</v>
      </c>
    </row>
    <row r="393" spans="2:5" x14ac:dyDescent="0.3">
      <c r="B393" s="20">
        <v>35.9</v>
      </c>
      <c r="C393" s="21">
        <v>35.299999999999997</v>
      </c>
      <c r="D393" s="19">
        <f t="shared" si="8"/>
        <v>0</v>
      </c>
      <c r="E393" s="19" t="s">
        <v>173</v>
      </c>
    </row>
    <row r="394" spans="2:5" x14ac:dyDescent="0.3">
      <c r="B394" s="20">
        <v>14.9</v>
      </c>
      <c r="C394" s="21">
        <v>42.5</v>
      </c>
      <c r="D394" s="19">
        <f t="shared" si="8"/>
        <v>0</v>
      </c>
      <c r="E394" s="19" t="s">
        <v>182</v>
      </c>
    </row>
    <row r="395" spans="2:5" x14ac:dyDescent="0.3">
      <c r="B395" s="20">
        <v>19</v>
      </c>
      <c r="C395" s="21">
        <v>80.5</v>
      </c>
      <c r="D395" s="19">
        <f t="shared" si="8"/>
        <v>0</v>
      </c>
      <c r="E395" s="19" t="s">
        <v>182</v>
      </c>
    </row>
    <row r="396" spans="2:5" x14ac:dyDescent="0.3">
      <c r="B396" s="20">
        <v>14.9</v>
      </c>
      <c r="C396" s="21">
        <v>33.200000000000003</v>
      </c>
      <c r="D396" s="19">
        <f t="shared" si="8"/>
        <v>1</v>
      </c>
      <c r="E396" s="19" t="s">
        <v>185</v>
      </c>
    </row>
    <row r="397" spans="2:5" x14ac:dyDescent="0.3">
      <c r="B397" s="20">
        <v>5.4</v>
      </c>
      <c r="C397" s="21">
        <v>125.7</v>
      </c>
      <c r="D397" s="19">
        <f t="shared" si="8"/>
        <v>1</v>
      </c>
      <c r="E397" s="19" t="s">
        <v>185</v>
      </c>
    </row>
    <row r="398" spans="2:5" x14ac:dyDescent="0.3">
      <c r="B398" s="20">
        <v>23</v>
      </c>
      <c r="C398" s="21">
        <v>23</v>
      </c>
      <c r="D398" s="19">
        <f t="shared" si="8"/>
        <v>1</v>
      </c>
      <c r="E398" s="19" t="s">
        <v>185</v>
      </c>
    </row>
    <row r="399" spans="2:5" x14ac:dyDescent="0.3">
      <c r="B399" s="20">
        <v>21.7</v>
      </c>
      <c r="C399" s="21">
        <v>37.5</v>
      </c>
      <c r="D399" s="19">
        <f t="shared" si="8"/>
        <v>1</v>
      </c>
      <c r="E399" s="19" t="s">
        <v>185</v>
      </c>
    </row>
    <row r="400" spans="2:5" x14ac:dyDescent="0.3">
      <c r="B400" s="20">
        <v>16.899999999999999</v>
      </c>
      <c r="C400" s="21">
        <v>28.2</v>
      </c>
      <c r="D400" s="19">
        <f t="shared" si="8"/>
        <v>1</v>
      </c>
      <c r="E400" s="19" t="s">
        <v>185</v>
      </c>
    </row>
    <row r="401" spans="2:5" x14ac:dyDescent="0.3">
      <c r="B401" s="20">
        <v>11.9</v>
      </c>
      <c r="C401" s="21">
        <v>37</v>
      </c>
      <c r="D401" s="19">
        <f t="shared" si="8"/>
        <v>1</v>
      </c>
      <c r="E401" s="19" t="s">
        <v>185</v>
      </c>
    </row>
    <row r="402" spans="2:5" x14ac:dyDescent="0.3">
      <c r="B402" s="20">
        <v>14.6</v>
      </c>
      <c r="C402" s="21">
        <v>11.8</v>
      </c>
      <c r="D402" s="19">
        <f t="shared" si="8"/>
        <v>1</v>
      </c>
      <c r="E402" s="19" t="s">
        <v>185</v>
      </c>
    </row>
    <row r="403" spans="2:5" x14ac:dyDescent="0.3">
      <c r="B403" s="20">
        <v>14.9</v>
      </c>
      <c r="C403" s="21">
        <v>21.3</v>
      </c>
      <c r="D403" s="19">
        <f t="shared" si="8"/>
        <v>1</v>
      </c>
      <c r="E403" s="19" t="s">
        <v>185</v>
      </c>
    </row>
    <row r="404" spans="2:5" x14ac:dyDescent="0.3">
      <c r="B404" s="20">
        <v>12.9</v>
      </c>
      <c r="C404" s="21">
        <v>34.4</v>
      </c>
      <c r="D404" s="19">
        <f t="shared" si="8"/>
        <v>1</v>
      </c>
      <c r="E404" s="19" t="s">
        <v>185</v>
      </c>
    </row>
    <row r="405" spans="2:5" x14ac:dyDescent="0.3">
      <c r="B405" s="20">
        <v>13.9</v>
      </c>
      <c r="C405" s="21">
        <v>18.8</v>
      </c>
      <c r="D405" s="19">
        <f t="shared" si="8"/>
        <v>1</v>
      </c>
      <c r="E405" s="19" t="s">
        <v>185</v>
      </c>
    </row>
    <row r="406" spans="2:5" x14ac:dyDescent="0.3">
      <c r="B406" s="20">
        <v>16.100000000000001</v>
      </c>
      <c r="C406" s="21">
        <v>43.5</v>
      </c>
      <c r="D406" s="19">
        <f t="shared" si="8"/>
        <v>1</v>
      </c>
      <c r="E406" s="19" t="s">
        <v>185</v>
      </c>
    </row>
    <row r="407" spans="2:5" x14ac:dyDescent="0.3">
      <c r="B407" s="20">
        <v>13.9</v>
      </c>
      <c r="C407" s="21">
        <v>38.4</v>
      </c>
      <c r="D407" s="19">
        <f t="shared" si="8"/>
        <v>1</v>
      </c>
      <c r="E407" s="19" t="s">
        <v>185</v>
      </c>
    </row>
    <row r="408" spans="2:5" x14ac:dyDescent="0.3">
      <c r="B408" s="20">
        <v>12.8</v>
      </c>
      <c r="C408" s="21">
        <v>42.4</v>
      </c>
      <c r="D408" s="19">
        <f t="shared" si="8"/>
        <v>1</v>
      </c>
      <c r="E408" s="19" t="s">
        <v>185</v>
      </c>
    </row>
    <row r="409" spans="2:5" x14ac:dyDescent="0.3">
      <c r="B409" s="20">
        <v>13.9</v>
      </c>
      <c r="C409" s="21">
        <v>42.8</v>
      </c>
      <c r="D409" s="19">
        <f t="shared" si="8"/>
        <v>1</v>
      </c>
      <c r="E409" s="19" t="s">
        <v>185</v>
      </c>
    </row>
    <row r="410" spans="2:5" x14ac:dyDescent="0.3">
      <c r="B410" s="20">
        <v>9</v>
      </c>
      <c r="C410" s="21">
        <v>70.2</v>
      </c>
      <c r="D410" s="19">
        <f t="shared" si="8"/>
        <v>1</v>
      </c>
      <c r="E410" s="19" t="s">
        <v>185</v>
      </c>
    </row>
    <row r="411" spans="2:5" x14ac:dyDescent="0.3">
      <c r="B411" s="20">
        <v>13.9</v>
      </c>
      <c r="C411" s="21">
        <v>14.7</v>
      </c>
      <c r="D411" s="19">
        <f t="shared" si="8"/>
        <v>1</v>
      </c>
      <c r="E411" s="19" t="s">
        <v>185</v>
      </c>
    </row>
    <row r="412" spans="2:5" x14ac:dyDescent="0.3">
      <c r="B412" s="20">
        <v>13.9</v>
      </c>
      <c r="C412" s="21">
        <v>26.1</v>
      </c>
      <c r="D412" s="19">
        <f t="shared" si="8"/>
        <v>1</v>
      </c>
      <c r="E412" s="19" t="s">
        <v>185</v>
      </c>
    </row>
    <row r="413" spans="2:5" x14ac:dyDescent="0.3">
      <c r="B413" s="20">
        <v>14</v>
      </c>
      <c r="C413" s="21">
        <v>46</v>
      </c>
      <c r="D413" s="19">
        <f t="shared" si="8"/>
        <v>1</v>
      </c>
      <c r="E413" s="19" t="s">
        <v>185</v>
      </c>
    </row>
    <row r="414" spans="2:5" x14ac:dyDescent="0.3">
      <c r="B414" s="20">
        <v>12.9</v>
      </c>
      <c r="C414" s="21">
        <v>11.6</v>
      </c>
      <c r="D414" s="19">
        <f t="shared" si="8"/>
        <v>1</v>
      </c>
      <c r="E414" s="19" t="s">
        <v>185</v>
      </c>
    </row>
    <row r="415" spans="2:5" x14ac:dyDescent="0.3">
      <c r="B415" s="20">
        <v>15.9</v>
      </c>
      <c r="C415" s="21">
        <v>14.6</v>
      </c>
      <c r="D415" s="19">
        <f t="shared" si="8"/>
        <v>1</v>
      </c>
      <c r="E415" s="19" t="s">
        <v>185</v>
      </c>
    </row>
    <row r="416" spans="2:5" x14ac:dyDescent="0.3">
      <c r="B416" s="20">
        <v>14.9</v>
      </c>
      <c r="C416" s="21">
        <v>15.6</v>
      </c>
      <c r="D416" s="19">
        <f t="shared" si="8"/>
        <v>1</v>
      </c>
      <c r="E416" s="19" t="s">
        <v>185</v>
      </c>
    </row>
    <row r="417" spans="2:5" x14ac:dyDescent="0.3">
      <c r="B417" s="20">
        <v>13.9</v>
      </c>
      <c r="C417" s="21">
        <v>48.7</v>
      </c>
      <c r="D417" s="19">
        <f t="shared" si="8"/>
        <v>1</v>
      </c>
      <c r="E417" s="19" t="s">
        <v>185</v>
      </c>
    </row>
    <row r="418" spans="2:5" x14ac:dyDescent="0.3">
      <c r="B418" s="20">
        <v>12.9</v>
      </c>
      <c r="C418" s="21">
        <v>46.4</v>
      </c>
      <c r="D418" s="19">
        <f t="shared" si="8"/>
        <v>1</v>
      </c>
      <c r="E418" s="19" t="s">
        <v>185</v>
      </c>
    </row>
    <row r="419" spans="2:5" x14ac:dyDescent="0.3">
      <c r="B419" s="20">
        <v>10.9</v>
      </c>
      <c r="C419" s="21">
        <v>50.2</v>
      </c>
      <c r="D419" s="19">
        <f t="shared" si="8"/>
        <v>1</v>
      </c>
      <c r="E419" s="19" t="s">
        <v>185</v>
      </c>
    </row>
    <row r="420" spans="2:5" x14ac:dyDescent="0.3">
      <c r="B420" s="20">
        <v>13.9</v>
      </c>
      <c r="C420" s="21">
        <v>43.7</v>
      </c>
      <c r="D420" s="19">
        <f t="shared" si="8"/>
        <v>1</v>
      </c>
      <c r="E420" s="19" t="s">
        <v>185</v>
      </c>
    </row>
    <row r="421" spans="2:5" x14ac:dyDescent="0.3">
      <c r="B421" s="20">
        <v>12.9</v>
      </c>
      <c r="C421" s="21">
        <v>28.5</v>
      </c>
      <c r="D421" s="19">
        <f t="shared" si="8"/>
        <v>1</v>
      </c>
      <c r="E421" s="19" t="s">
        <v>185</v>
      </c>
    </row>
    <row r="422" spans="2:5" x14ac:dyDescent="0.3">
      <c r="B422" s="20">
        <v>15.9</v>
      </c>
      <c r="C422" s="21">
        <v>20.3</v>
      </c>
      <c r="D422" s="19">
        <f t="shared" si="8"/>
        <v>1</v>
      </c>
      <c r="E422" s="19" t="s">
        <v>185</v>
      </c>
    </row>
    <row r="423" spans="2:5" x14ac:dyDescent="0.3">
      <c r="B423" s="20">
        <v>11.9</v>
      </c>
      <c r="C423" s="21">
        <v>36</v>
      </c>
      <c r="D423" s="19">
        <f t="shared" si="8"/>
        <v>1</v>
      </c>
      <c r="E423" s="19" t="s">
        <v>185</v>
      </c>
    </row>
    <row r="424" spans="2:5" x14ac:dyDescent="0.3">
      <c r="B424" s="20">
        <v>14.9</v>
      </c>
      <c r="C424" s="21">
        <v>42.6</v>
      </c>
      <c r="D424" s="19">
        <f t="shared" si="8"/>
        <v>1</v>
      </c>
      <c r="E424" s="19" t="s">
        <v>185</v>
      </c>
    </row>
    <row r="425" spans="2:5" x14ac:dyDescent="0.3">
      <c r="B425" s="20">
        <v>16.899999999999999</v>
      </c>
      <c r="C425" s="21">
        <v>28.4</v>
      </c>
      <c r="D425" s="19">
        <f t="shared" si="8"/>
        <v>1</v>
      </c>
      <c r="E425" s="19" t="s">
        <v>185</v>
      </c>
    </row>
    <row r="426" spans="2:5" x14ac:dyDescent="0.3">
      <c r="B426" s="20">
        <v>16.899999999999999</v>
      </c>
      <c r="C426" s="21">
        <v>20.9</v>
      </c>
      <c r="D426" s="19">
        <f t="shared" si="8"/>
        <v>1</v>
      </c>
      <c r="E426" s="19" t="s">
        <v>185</v>
      </c>
    </row>
    <row r="427" spans="2:5" x14ac:dyDescent="0.3">
      <c r="B427" s="20">
        <v>10.9</v>
      </c>
      <c r="C427" s="21">
        <v>51.5</v>
      </c>
      <c r="D427" s="19">
        <f t="shared" si="8"/>
        <v>1</v>
      </c>
      <c r="E427" s="19" t="s">
        <v>185</v>
      </c>
    </row>
    <row r="428" spans="2:5" x14ac:dyDescent="0.3">
      <c r="B428" s="20">
        <v>18.5</v>
      </c>
      <c r="C428" s="21">
        <v>13.1</v>
      </c>
      <c r="D428" s="19">
        <f t="shared" si="8"/>
        <v>1</v>
      </c>
      <c r="E428" s="19" t="s">
        <v>185</v>
      </c>
    </row>
    <row r="429" spans="2:5" x14ac:dyDescent="0.3">
      <c r="B429" s="20">
        <v>13.9</v>
      </c>
      <c r="C429" s="21">
        <v>26.1</v>
      </c>
      <c r="D429" s="19">
        <f t="shared" si="8"/>
        <v>1</v>
      </c>
      <c r="E429" s="19" t="s">
        <v>185</v>
      </c>
    </row>
    <row r="430" spans="2:5" x14ac:dyDescent="0.3">
      <c r="B430" s="20">
        <v>11.9</v>
      </c>
      <c r="C430" s="21">
        <v>43.2</v>
      </c>
      <c r="D430" s="19">
        <f t="shared" si="8"/>
        <v>1</v>
      </c>
      <c r="E430" s="19" t="s">
        <v>185</v>
      </c>
    </row>
    <row r="431" spans="2:5" x14ac:dyDescent="0.3">
      <c r="B431" s="20">
        <v>10.9</v>
      </c>
      <c r="C431" s="21">
        <v>30.3</v>
      </c>
      <c r="D431" s="19">
        <f t="shared" si="8"/>
        <v>1</v>
      </c>
      <c r="E431" s="19" t="s">
        <v>185</v>
      </c>
    </row>
    <row r="432" spans="2:5" x14ac:dyDescent="0.3">
      <c r="B432" s="20">
        <v>12.8</v>
      </c>
      <c r="C432" s="21">
        <v>40.5</v>
      </c>
      <c r="D432" s="19">
        <f t="shared" si="8"/>
        <v>1</v>
      </c>
      <c r="E432" s="19" t="s">
        <v>185</v>
      </c>
    </row>
    <row r="433" spans="2:5" x14ac:dyDescent="0.3">
      <c r="B433" s="20">
        <v>12.9</v>
      </c>
      <c r="C433" s="21">
        <v>52.4</v>
      </c>
      <c r="D433" s="19">
        <f t="shared" si="8"/>
        <v>1</v>
      </c>
      <c r="E433" s="19" t="s">
        <v>185</v>
      </c>
    </row>
    <row r="434" spans="2:5" x14ac:dyDescent="0.3">
      <c r="B434" s="20">
        <v>14.5</v>
      </c>
      <c r="C434" s="21">
        <v>43.5</v>
      </c>
      <c r="D434" s="19">
        <f t="shared" si="8"/>
        <v>1</v>
      </c>
      <c r="E434" s="19" t="s">
        <v>185</v>
      </c>
    </row>
    <row r="435" spans="2:5" x14ac:dyDescent="0.3">
      <c r="B435" s="20">
        <v>8.9</v>
      </c>
      <c r="C435" s="21">
        <v>95.8</v>
      </c>
      <c r="D435" s="19">
        <f t="shared" si="8"/>
        <v>1</v>
      </c>
      <c r="E435" s="19" t="s">
        <v>185</v>
      </c>
    </row>
    <row r="436" spans="2:5" x14ac:dyDescent="0.3">
      <c r="B436" s="20">
        <v>13.9</v>
      </c>
      <c r="C436" s="21">
        <v>38.5</v>
      </c>
      <c r="D436" s="19">
        <f t="shared" si="8"/>
        <v>1</v>
      </c>
      <c r="E436" s="19" t="s">
        <v>185</v>
      </c>
    </row>
    <row r="437" spans="2:5" x14ac:dyDescent="0.3">
      <c r="B437" s="20">
        <v>13.9</v>
      </c>
      <c r="C437" s="21">
        <v>48.5</v>
      </c>
      <c r="D437" s="19">
        <f t="shared" si="8"/>
        <v>1</v>
      </c>
      <c r="E437" s="19" t="s">
        <v>185</v>
      </c>
    </row>
    <row r="438" spans="2:5" x14ac:dyDescent="0.3">
      <c r="B438" s="20">
        <v>15.9</v>
      </c>
      <c r="C438" s="21">
        <v>19</v>
      </c>
      <c r="D438" s="19">
        <f t="shared" si="8"/>
        <v>1</v>
      </c>
      <c r="E438" s="19" t="s">
        <v>185</v>
      </c>
    </row>
    <row r="439" spans="2:5" x14ac:dyDescent="0.3">
      <c r="B439" s="20">
        <v>25.9</v>
      </c>
      <c r="C439" s="21">
        <v>22.2</v>
      </c>
      <c r="D439" s="19">
        <f t="shared" si="8"/>
        <v>0</v>
      </c>
      <c r="E439" s="19" t="s">
        <v>198</v>
      </c>
    </row>
    <row r="440" spans="2:5" x14ac:dyDescent="0.3">
      <c r="B440" s="20">
        <v>20.9</v>
      </c>
      <c r="C440" s="21">
        <v>32.4</v>
      </c>
      <c r="D440" s="19">
        <f t="shared" si="8"/>
        <v>0</v>
      </c>
      <c r="E440" s="19" t="s">
        <v>198</v>
      </c>
    </row>
    <row r="441" spans="2:5" x14ac:dyDescent="0.3">
      <c r="B441" s="20">
        <v>32.9</v>
      </c>
      <c r="C441" s="21">
        <v>9.1</v>
      </c>
      <c r="D441" s="19">
        <f t="shared" si="8"/>
        <v>0</v>
      </c>
      <c r="E441" s="19" t="s">
        <v>198</v>
      </c>
    </row>
    <row r="442" spans="2:5" x14ac:dyDescent="0.3">
      <c r="B442" s="20">
        <v>30.9</v>
      </c>
      <c r="C442" s="21">
        <v>9.4</v>
      </c>
      <c r="D442" s="19">
        <f t="shared" si="8"/>
        <v>0</v>
      </c>
      <c r="E442" s="19" t="s">
        <v>198</v>
      </c>
    </row>
    <row r="443" spans="2:5" x14ac:dyDescent="0.3">
      <c r="B443" s="20">
        <v>30.9</v>
      </c>
      <c r="C443" s="21">
        <v>10</v>
      </c>
      <c r="D443" s="19">
        <f t="shared" si="8"/>
        <v>0</v>
      </c>
      <c r="E443" s="19" t="s">
        <v>198</v>
      </c>
    </row>
    <row r="444" spans="2:5" x14ac:dyDescent="0.3">
      <c r="B444" s="20">
        <v>14.9</v>
      </c>
      <c r="C444" s="21">
        <v>49.7</v>
      </c>
      <c r="D444" s="19">
        <f t="shared" si="8"/>
        <v>0</v>
      </c>
      <c r="E444" s="19" t="s">
        <v>198</v>
      </c>
    </row>
    <row r="445" spans="2:5" x14ac:dyDescent="0.3">
      <c r="B445" s="20">
        <v>25.9</v>
      </c>
      <c r="C445" s="21">
        <v>25</v>
      </c>
      <c r="D445" s="19">
        <f t="shared" si="8"/>
        <v>0</v>
      </c>
      <c r="E445" s="19" t="s">
        <v>198</v>
      </c>
    </row>
    <row r="446" spans="2:5" x14ac:dyDescent="0.3">
      <c r="B446" s="20">
        <v>26.9</v>
      </c>
      <c r="C446" s="21">
        <v>26.8</v>
      </c>
      <c r="D446" s="19">
        <f t="shared" si="8"/>
        <v>0</v>
      </c>
      <c r="E446" s="19" t="s">
        <v>198</v>
      </c>
    </row>
    <row r="447" spans="2:5" x14ac:dyDescent="0.3">
      <c r="B447" s="20">
        <v>25.4</v>
      </c>
      <c r="C447" s="21">
        <v>26.4</v>
      </c>
      <c r="D447" s="19">
        <f t="shared" si="8"/>
        <v>0</v>
      </c>
      <c r="E447" s="19" t="s">
        <v>198</v>
      </c>
    </row>
    <row r="448" spans="2:5" x14ac:dyDescent="0.3">
      <c r="B448" s="20">
        <v>23.9</v>
      </c>
      <c r="C448" s="21">
        <v>32.200000000000003</v>
      </c>
      <c r="D448" s="19">
        <f t="shared" si="8"/>
        <v>0</v>
      </c>
      <c r="E448" s="19" t="s">
        <v>198</v>
      </c>
    </row>
    <row r="449" spans="2:5" x14ac:dyDescent="0.3">
      <c r="B449" s="20">
        <v>25.9</v>
      </c>
      <c r="C449" s="21">
        <v>36.200000000000003</v>
      </c>
      <c r="D449" s="19">
        <f t="shared" si="8"/>
        <v>0</v>
      </c>
      <c r="E449" s="19" t="s">
        <v>198</v>
      </c>
    </row>
    <row r="450" spans="2:5" x14ac:dyDescent="0.3">
      <c r="B450" s="20">
        <v>25.9</v>
      </c>
      <c r="C450" s="21">
        <v>38</v>
      </c>
      <c r="D450" s="19">
        <f t="shared" si="8"/>
        <v>0</v>
      </c>
      <c r="E450" s="19" t="s">
        <v>198</v>
      </c>
    </row>
    <row r="451" spans="2:5" x14ac:dyDescent="0.3">
      <c r="B451" s="20">
        <v>26.4</v>
      </c>
      <c r="C451" s="21">
        <v>22.5</v>
      </c>
      <c r="D451" s="19">
        <f t="shared" si="8"/>
        <v>0</v>
      </c>
      <c r="E451" s="19" t="s">
        <v>198</v>
      </c>
    </row>
    <row r="452" spans="2:5" x14ac:dyDescent="0.3">
      <c r="B452" s="20">
        <v>25.4</v>
      </c>
      <c r="C452" s="21">
        <v>26</v>
      </c>
      <c r="D452" s="19">
        <f t="shared" ref="D452:D515" si="9">IF(OR(E452="BMW",E452="Buick",E452="Cadillac",E452="Chrysler",E452="Hummer",E452="Jaguar",E452="Land Rove",E452="Lexus",E452="Lincoln",E452="MercBenz",E452="MiniCoo",E452="Porsche",E452="Saab"),0,1)</f>
        <v>0</v>
      </c>
      <c r="E452" s="19" t="s">
        <v>198</v>
      </c>
    </row>
    <row r="453" spans="2:5" x14ac:dyDescent="0.3">
      <c r="B453" s="20">
        <v>25.9</v>
      </c>
      <c r="C453" s="21">
        <v>33</v>
      </c>
      <c r="D453" s="19">
        <f t="shared" si="9"/>
        <v>0</v>
      </c>
      <c r="E453" s="19" t="s">
        <v>198</v>
      </c>
    </row>
    <row r="454" spans="2:5" x14ac:dyDescent="0.3">
      <c r="B454" s="20">
        <v>28.4</v>
      </c>
      <c r="C454" s="21">
        <v>19.399999999999999</v>
      </c>
      <c r="D454" s="19">
        <f t="shared" si="9"/>
        <v>0</v>
      </c>
      <c r="E454" s="19" t="s">
        <v>198</v>
      </c>
    </row>
    <row r="455" spans="2:5" x14ac:dyDescent="0.3">
      <c r="B455" s="20">
        <v>26.9</v>
      </c>
      <c r="C455" s="21">
        <v>27.2</v>
      </c>
      <c r="D455" s="19">
        <f t="shared" si="9"/>
        <v>0</v>
      </c>
      <c r="E455" s="19" t="s">
        <v>198</v>
      </c>
    </row>
    <row r="456" spans="2:5" x14ac:dyDescent="0.3">
      <c r="B456" s="20">
        <v>20.8</v>
      </c>
      <c r="C456" s="21">
        <v>49.4</v>
      </c>
      <c r="D456" s="19">
        <f t="shared" si="9"/>
        <v>0</v>
      </c>
      <c r="E456" s="19" t="s">
        <v>198</v>
      </c>
    </row>
    <row r="457" spans="2:5" x14ac:dyDescent="0.3">
      <c r="B457" s="20">
        <v>17.899999999999999</v>
      </c>
      <c r="C457" s="21">
        <v>63.5</v>
      </c>
      <c r="D457" s="19">
        <f t="shared" si="9"/>
        <v>0</v>
      </c>
      <c r="E457" s="19" t="s">
        <v>198</v>
      </c>
    </row>
    <row r="458" spans="2:5" x14ac:dyDescent="0.3">
      <c r="B458" s="20">
        <v>21.9</v>
      </c>
      <c r="C458" s="21">
        <v>21.5</v>
      </c>
      <c r="D458" s="19">
        <f t="shared" si="9"/>
        <v>0</v>
      </c>
      <c r="E458" s="19" t="s">
        <v>198</v>
      </c>
    </row>
    <row r="459" spans="2:5" x14ac:dyDescent="0.3">
      <c r="B459" s="20">
        <v>23.4</v>
      </c>
      <c r="C459" s="21">
        <v>16.899999999999999</v>
      </c>
      <c r="D459" s="19">
        <f t="shared" si="9"/>
        <v>0</v>
      </c>
      <c r="E459" s="19" t="s">
        <v>198</v>
      </c>
    </row>
    <row r="460" spans="2:5" x14ac:dyDescent="0.3">
      <c r="B460" s="20">
        <v>27.9</v>
      </c>
      <c r="C460" s="21">
        <v>38.6</v>
      </c>
      <c r="D460" s="19">
        <f t="shared" si="9"/>
        <v>0</v>
      </c>
      <c r="E460" s="19" t="s">
        <v>198</v>
      </c>
    </row>
    <row r="461" spans="2:5" x14ac:dyDescent="0.3">
      <c r="B461" s="20">
        <v>30.5</v>
      </c>
      <c r="C461" s="21">
        <v>35.700000000000003</v>
      </c>
      <c r="D461" s="19">
        <f t="shared" si="9"/>
        <v>0</v>
      </c>
      <c r="E461" s="19" t="s">
        <v>198</v>
      </c>
    </row>
    <row r="462" spans="2:5" x14ac:dyDescent="0.3">
      <c r="B462" s="20">
        <v>38.5</v>
      </c>
      <c r="C462" s="21">
        <v>16.3</v>
      </c>
      <c r="D462" s="19">
        <f t="shared" si="9"/>
        <v>0</v>
      </c>
      <c r="E462" s="19" t="s">
        <v>198</v>
      </c>
    </row>
    <row r="463" spans="2:5" x14ac:dyDescent="0.3">
      <c r="B463" s="20">
        <v>50.9</v>
      </c>
      <c r="C463" s="21">
        <v>22.5</v>
      </c>
      <c r="D463" s="19">
        <f t="shared" si="9"/>
        <v>0</v>
      </c>
      <c r="E463" s="19" t="s">
        <v>198</v>
      </c>
    </row>
    <row r="464" spans="2:5" x14ac:dyDescent="0.3">
      <c r="B464" s="20">
        <v>49.9</v>
      </c>
      <c r="C464" s="21">
        <v>31.2</v>
      </c>
      <c r="D464" s="19">
        <f t="shared" si="9"/>
        <v>0</v>
      </c>
      <c r="E464" s="19" t="s">
        <v>198</v>
      </c>
    </row>
    <row r="465" spans="2:5" x14ac:dyDescent="0.3">
      <c r="B465" s="20">
        <v>51.9</v>
      </c>
      <c r="C465" s="21">
        <v>34.6</v>
      </c>
      <c r="D465" s="19">
        <f t="shared" si="9"/>
        <v>0</v>
      </c>
      <c r="E465" s="19" t="s">
        <v>198</v>
      </c>
    </row>
    <row r="466" spans="2:5" x14ac:dyDescent="0.3">
      <c r="B466" s="20">
        <v>22.9</v>
      </c>
      <c r="C466" s="21">
        <v>45.5</v>
      </c>
      <c r="D466" s="19">
        <f t="shared" si="9"/>
        <v>0</v>
      </c>
      <c r="E466" s="19" t="s">
        <v>198</v>
      </c>
    </row>
    <row r="467" spans="2:5" x14ac:dyDescent="0.3">
      <c r="B467" s="20">
        <v>26.9</v>
      </c>
      <c r="C467" s="21">
        <v>47.1</v>
      </c>
      <c r="D467" s="19">
        <f t="shared" si="9"/>
        <v>0</v>
      </c>
      <c r="E467" s="19" t="s">
        <v>198</v>
      </c>
    </row>
    <row r="468" spans="2:5" x14ac:dyDescent="0.3">
      <c r="B468" s="20">
        <v>41.9</v>
      </c>
      <c r="C468" s="21">
        <v>22.3</v>
      </c>
      <c r="D468" s="19">
        <f t="shared" si="9"/>
        <v>0</v>
      </c>
      <c r="E468" s="19" t="s">
        <v>198</v>
      </c>
    </row>
    <row r="469" spans="2:5" x14ac:dyDescent="0.3">
      <c r="B469" s="20">
        <v>41.5</v>
      </c>
      <c r="C469" s="21">
        <v>25</v>
      </c>
      <c r="D469" s="19">
        <f t="shared" si="9"/>
        <v>0</v>
      </c>
      <c r="E469" s="19" t="s">
        <v>198</v>
      </c>
    </row>
    <row r="470" spans="2:5" x14ac:dyDescent="0.3">
      <c r="B470" s="20">
        <v>41.5</v>
      </c>
      <c r="C470" s="21">
        <v>26.2</v>
      </c>
      <c r="D470" s="19">
        <f t="shared" si="9"/>
        <v>0</v>
      </c>
      <c r="E470" s="19" t="s">
        <v>198</v>
      </c>
    </row>
    <row r="471" spans="2:5" x14ac:dyDescent="0.3">
      <c r="B471" s="20">
        <v>41.5</v>
      </c>
      <c r="C471" s="21">
        <v>30</v>
      </c>
      <c r="D471" s="19">
        <f t="shared" si="9"/>
        <v>0</v>
      </c>
      <c r="E471" s="19" t="s">
        <v>198</v>
      </c>
    </row>
    <row r="472" spans="2:5" x14ac:dyDescent="0.3">
      <c r="B472" s="20">
        <v>35.9</v>
      </c>
      <c r="C472" s="21">
        <v>20.3</v>
      </c>
      <c r="D472" s="19">
        <f t="shared" si="9"/>
        <v>0</v>
      </c>
      <c r="E472" s="19" t="s">
        <v>198</v>
      </c>
    </row>
    <row r="473" spans="2:5" x14ac:dyDescent="0.3">
      <c r="B473" s="20">
        <v>37.9</v>
      </c>
      <c r="C473" s="21">
        <v>20.9</v>
      </c>
      <c r="D473" s="19">
        <f t="shared" si="9"/>
        <v>0</v>
      </c>
      <c r="E473" s="19" t="s">
        <v>198</v>
      </c>
    </row>
    <row r="474" spans="2:5" x14ac:dyDescent="0.3">
      <c r="B474" s="20">
        <v>35.9</v>
      </c>
      <c r="C474" s="21">
        <v>22.3</v>
      </c>
      <c r="D474" s="19">
        <f t="shared" si="9"/>
        <v>0</v>
      </c>
      <c r="E474" s="19" t="s">
        <v>198</v>
      </c>
    </row>
    <row r="475" spans="2:5" x14ac:dyDescent="0.3">
      <c r="B475" s="20">
        <v>37.9</v>
      </c>
      <c r="C475" s="21">
        <v>22.5</v>
      </c>
      <c r="D475" s="19">
        <f t="shared" si="9"/>
        <v>0</v>
      </c>
      <c r="E475" s="19" t="s">
        <v>198</v>
      </c>
    </row>
    <row r="476" spans="2:5" x14ac:dyDescent="0.3">
      <c r="B476" s="20">
        <v>38.5</v>
      </c>
      <c r="C476" s="21">
        <v>24.7</v>
      </c>
      <c r="D476" s="19">
        <f t="shared" si="9"/>
        <v>0</v>
      </c>
      <c r="E476" s="19" t="s">
        <v>198</v>
      </c>
    </row>
    <row r="477" spans="2:5" x14ac:dyDescent="0.3">
      <c r="B477" s="20">
        <v>36.9</v>
      </c>
      <c r="C477" s="21">
        <v>28.3</v>
      </c>
      <c r="D477" s="19">
        <f t="shared" si="9"/>
        <v>0</v>
      </c>
      <c r="E477" s="19" t="s">
        <v>198</v>
      </c>
    </row>
    <row r="478" spans="2:5" x14ac:dyDescent="0.3">
      <c r="B478" s="20">
        <v>36.9</v>
      </c>
      <c r="C478" s="21">
        <v>31.4</v>
      </c>
      <c r="D478" s="19">
        <f t="shared" si="9"/>
        <v>0</v>
      </c>
      <c r="E478" s="19" t="s">
        <v>198</v>
      </c>
    </row>
    <row r="479" spans="2:5" x14ac:dyDescent="0.3">
      <c r="B479" s="20">
        <v>37.9</v>
      </c>
      <c r="C479" s="21">
        <v>33.5</v>
      </c>
      <c r="D479" s="19">
        <f t="shared" si="9"/>
        <v>0</v>
      </c>
      <c r="E479" s="19" t="s">
        <v>198</v>
      </c>
    </row>
    <row r="480" spans="2:5" x14ac:dyDescent="0.3">
      <c r="B480" s="20">
        <v>25.9</v>
      </c>
      <c r="C480" s="21">
        <v>44.4</v>
      </c>
      <c r="D480" s="19">
        <f t="shared" si="9"/>
        <v>0</v>
      </c>
      <c r="E480" s="19" t="s">
        <v>198</v>
      </c>
    </row>
    <row r="481" spans="2:5" x14ac:dyDescent="0.3">
      <c r="B481" s="20">
        <v>41.9</v>
      </c>
      <c r="C481" s="21">
        <v>10.3</v>
      </c>
      <c r="D481" s="19">
        <f t="shared" si="9"/>
        <v>0</v>
      </c>
      <c r="E481" s="19" t="s">
        <v>198</v>
      </c>
    </row>
    <row r="482" spans="2:5" x14ac:dyDescent="0.3">
      <c r="B482" s="20">
        <v>46.9</v>
      </c>
      <c r="C482" s="21">
        <v>10.5</v>
      </c>
      <c r="D482" s="19">
        <f t="shared" si="9"/>
        <v>0</v>
      </c>
      <c r="E482" s="19" t="s">
        <v>198</v>
      </c>
    </row>
    <row r="483" spans="2:5" x14ac:dyDescent="0.3">
      <c r="B483" s="20">
        <v>46.9</v>
      </c>
      <c r="C483" s="21">
        <v>11</v>
      </c>
      <c r="D483" s="19">
        <f t="shared" si="9"/>
        <v>0</v>
      </c>
      <c r="E483" s="19" t="s">
        <v>198</v>
      </c>
    </row>
    <row r="484" spans="2:5" x14ac:dyDescent="0.3">
      <c r="B484" s="20">
        <v>46.9</v>
      </c>
      <c r="C484" s="21">
        <v>11.1</v>
      </c>
      <c r="D484" s="19">
        <f t="shared" si="9"/>
        <v>0</v>
      </c>
      <c r="E484" s="19" t="s">
        <v>198</v>
      </c>
    </row>
    <row r="485" spans="2:5" x14ac:dyDescent="0.3">
      <c r="B485" s="20">
        <v>46.9</v>
      </c>
      <c r="C485" s="21">
        <v>13.6</v>
      </c>
      <c r="D485" s="19">
        <f t="shared" si="9"/>
        <v>0</v>
      </c>
      <c r="E485" s="19" t="s">
        <v>198</v>
      </c>
    </row>
    <row r="486" spans="2:5" x14ac:dyDescent="0.3">
      <c r="B486" s="20">
        <v>69.8</v>
      </c>
      <c r="C486" s="21">
        <v>26.3</v>
      </c>
      <c r="D486" s="19">
        <f t="shared" si="9"/>
        <v>0</v>
      </c>
      <c r="E486" s="19" t="s">
        <v>198</v>
      </c>
    </row>
    <row r="487" spans="2:5" x14ac:dyDescent="0.3">
      <c r="B487" s="20">
        <v>67.900000000000006</v>
      </c>
      <c r="C487" s="21">
        <v>18</v>
      </c>
      <c r="D487" s="19">
        <f t="shared" si="9"/>
        <v>0</v>
      </c>
      <c r="E487" s="19" t="s">
        <v>198</v>
      </c>
    </row>
    <row r="488" spans="2:5" x14ac:dyDescent="0.3">
      <c r="B488" s="20">
        <v>53.9</v>
      </c>
      <c r="C488" s="21">
        <v>12.3</v>
      </c>
      <c r="D488" s="19">
        <f t="shared" si="9"/>
        <v>0</v>
      </c>
      <c r="E488" s="19" t="s">
        <v>198</v>
      </c>
    </row>
    <row r="489" spans="2:5" x14ac:dyDescent="0.3">
      <c r="B489" s="20">
        <v>34.9</v>
      </c>
      <c r="C489" s="21">
        <v>26.7</v>
      </c>
      <c r="D489" s="19">
        <f t="shared" si="9"/>
        <v>0</v>
      </c>
      <c r="E489" s="19" t="s">
        <v>198</v>
      </c>
    </row>
    <row r="490" spans="2:5" x14ac:dyDescent="0.3">
      <c r="B490" s="20">
        <v>36.9</v>
      </c>
      <c r="C490" s="21">
        <v>29.1</v>
      </c>
      <c r="D490" s="19">
        <f t="shared" si="9"/>
        <v>0</v>
      </c>
      <c r="E490" s="19" t="s">
        <v>198</v>
      </c>
    </row>
    <row r="491" spans="2:5" x14ac:dyDescent="0.3">
      <c r="B491" s="20">
        <v>37.9</v>
      </c>
      <c r="C491" s="21">
        <v>31.7</v>
      </c>
      <c r="D491" s="19">
        <f t="shared" si="9"/>
        <v>0</v>
      </c>
      <c r="E491" s="19" t="s">
        <v>198</v>
      </c>
    </row>
    <row r="492" spans="2:5" x14ac:dyDescent="0.3">
      <c r="B492" s="20">
        <v>35.9</v>
      </c>
      <c r="C492" s="21">
        <v>38.9</v>
      </c>
      <c r="D492" s="19">
        <f t="shared" si="9"/>
        <v>0</v>
      </c>
      <c r="E492" s="19" t="s">
        <v>198</v>
      </c>
    </row>
    <row r="493" spans="2:5" x14ac:dyDescent="0.3">
      <c r="B493" s="20">
        <v>38.9</v>
      </c>
      <c r="C493" s="21">
        <v>9.6999999999999993</v>
      </c>
      <c r="D493" s="19">
        <f t="shared" si="9"/>
        <v>0</v>
      </c>
      <c r="E493" s="19" t="s">
        <v>198</v>
      </c>
    </row>
    <row r="494" spans="2:5" x14ac:dyDescent="0.3">
      <c r="B494" s="20">
        <v>38.9</v>
      </c>
      <c r="C494" s="21">
        <v>10.5</v>
      </c>
      <c r="D494" s="19">
        <f t="shared" si="9"/>
        <v>0</v>
      </c>
      <c r="E494" s="19" t="s">
        <v>198</v>
      </c>
    </row>
    <row r="495" spans="2:5" x14ac:dyDescent="0.3">
      <c r="B495" s="20">
        <v>38.9</v>
      </c>
      <c r="C495" s="21">
        <v>10.9</v>
      </c>
      <c r="D495" s="19">
        <f t="shared" si="9"/>
        <v>0</v>
      </c>
      <c r="E495" s="19" t="s">
        <v>198</v>
      </c>
    </row>
    <row r="496" spans="2:5" x14ac:dyDescent="0.3">
      <c r="B496" s="20">
        <v>36.9</v>
      </c>
      <c r="C496" s="21">
        <v>22.3</v>
      </c>
      <c r="D496" s="19">
        <f t="shared" si="9"/>
        <v>0</v>
      </c>
      <c r="E496" s="19" t="s">
        <v>198</v>
      </c>
    </row>
    <row r="497" spans="2:5" x14ac:dyDescent="0.3">
      <c r="B497" s="20">
        <v>26.8</v>
      </c>
      <c r="C497" s="21">
        <v>16.3</v>
      </c>
      <c r="D497" s="19">
        <f t="shared" si="9"/>
        <v>0</v>
      </c>
      <c r="E497" s="19" t="s">
        <v>198</v>
      </c>
    </row>
    <row r="498" spans="2:5" x14ac:dyDescent="0.3">
      <c r="B498" s="20">
        <v>34.9</v>
      </c>
      <c r="C498" s="21">
        <v>23.3</v>
      </c>
      <c r="D498" s="19">
        <f t="shared" si="9"/>
        <v>0</v>
      </c>
      <c r="E498" s="19" t="s">
        <v>198</v>
      </c>
    </row>
    <row r="499" spans="2:5" x14ac:dyDescent="0.3">
      <c r="B499" s="20">
        <v>44.9</v>
      </c>
      <c r="C499" s="21">
        <v>3.8</v>
      </c>
      <c r="D499" s="19">
        <f t="shared" si="9"/>
        <v>0</v>
      </c>
      <c r="E499" s="19" t="s">
        <v>198</v>
      </c>
    </row>
    <row r="500" spans="2:5" x14ac:dyDescent="0.3">
      <c r="B500" s="20">
        <v>36.9</v>
      </c>
      <c r="C500" s="21">
        <v>37.1</v>
      </c>
      <c r="D500" s="19">
        <f t="shared" si="9"/>
        <v>0</v>
      </c>
      <c r="E500" s="19" t="s">
        <v>198</v>
      </c>
    </row>
    <row r="501" spans="2:5" x14ac:dyDescent="0.3">
      <c r="B501" s="20">
        <v>41.9</v>
      </c>
      <c r="C501" s="21">
        <v>35.799999999999997</v>
      </c>
      <c r="D501" s="19">
        <f t="shared" si="9"/>
        <v>0</v>
      </c>
      <c r="E501" s="19" t="s">
        <v>198</v>
      </c>
    </row>
    <row r="502" spans="2:5" x14ac:dyDescent="0.3">
      <c r="B502" s="20">
        <v>55.9</v>
      </c>
      <c r="C502" s="21">
        <v>29.1</v>
      </c>
      <c r="D502" s="19">
        <f t="shared" si="9"/>
        <v>0</v>
      </c>
      <c r="E502" s="19" t="s">
        <v>198</v>
      </c>
    </row>
    <row r="503" spans="2:5" x14ac:dyDescent="0.3">
      <c r="B503" s="20">
        <v>63.9</v>
      </c>
      <c r="C503" s="21">
        <v>33.5</v>
      </c>
      <c r="D503" s="19">
        <f t="shared" si="9"/>
        <v>0</v>
      </c>
      <c r="E503" s="19" t="s">
        <v>198</v>
      </c>
    </row>
    <row r="504" spans="2:5" x14ac:dyDescent="0.3">
      <c r="B504" s="20">
        <v>64.900000000000006</v>
      </c>
      <c r="C504" s="21">
        <v>36.1</v>
      </c>
      <c r="D504" s="19">
        <f t="shared" si="9"/>
        <v>0</v>
      </c>
      <c r="E504" s="19" t="s">
        <v>198</v>
      </c>
    </row>
    <row r="505" spans="2:5" x14ac:dyDescent="0.3">
      <c r="B505" s="20">
        <v>49.9</v>
      </c>
      <c r="C505" s="21">
        <v>37.6</v>
      </c>
      <c r="D505" s="19">
        <f t="shared" si="9"/>
        <v>0</v>
      </c>
      <c r="E505" s="19" t="s">
        <v>198</v>
      </c>
    </row>
    <row r="506" spans="2:5" x14ac:dyDescent="0.3">
      <c r="B506" s="20">
        <v>49.9</v>
      </c>
      <c r="C506" s="21">
        <v>16</v>
      </c>
      <c r="D506" s="19">
        <f t="shared" si="9"/>
        <v>0</v>
      </c>
      <c r="E506" s="19" t="s">
        <v>198</v>
      </c>
    </row>
    <row r="507" spans="2:5" x14ac:dyDescent="0.3">
      <c r="B507" s="20">
        <v>65.900000000000006</v>
      </c>
      <c r="C507" s="21">
        <v>10.199999999999999</v>
      </c>
      <c r="D507" s="19">
        <f t="shared" si="9"/>
        <v>0</v>
      </c>
      <c r="E507" s="19" t="s">
        <v>198</v>
      </c>
    </row>
    <row r="508" spans="2:5" x14ac:dyDescent="0.3">
      <c r="B508" s="20">
        <v>55.9</v>
      </c>
      <c r="C508" s="21">
        <v>34.5</v>
      </c>
      <c r="D508" s="19">
        <f t="shared" si="9"/>
        <v>0</v>
      </c>
      <c r="E508" s="19" t="s">
        <v>198</v>
      </c>
    </row>
    <row r="509" spans="2:5" x14ac:dyDescent="0.3">
      <c r="B509" s="20">
        <v>61.9</v>
      </c>
      <c r="C509" s="21">
        <v>35.299999999999997</v>
      </c>
      <c r="D509" s="19">
        <f t="shared" si="9"/>
        <v>0</v>
      </c>
      <c r="E509" s="19" t="s">
        <v>198</v>
      </c>
    </row>
    <row r="510" spans="2:5" x14ac:dyDescent="0.3">
      <c r="B510" s="20">
        <v>39</v>
      </c>
      <c r="C510" s="21">
        <v>18.100000000000001</v>
      </c>
      <c r="D510" s="19">
        <f t="shared" si="9"/>
        <v>0</v>
      </c>
      <c r="E510" s="19" t="s">
        <v>198</v>
      </c>
    </row>
    <row r="511" spans="2:5" x14ac:dyDescent="0.3">
      <c r="B511" s="20">
        <v>14.9</v>
      </c>
      <c r="C511" s="21">
        <v>28.9</v>
      </c>
      <c r="D511" s="19">
        <f t="shared" si="9"/>
        <v>1</v>
      </c>
      <c r="E511" s="19" t="s">
        <v>212</v>
      </c>
    </row>
    <row r="512" spans="2:5" x14ac:dyDescent="0.3">
      <c r="B512" s="20">
        <v>12.9</v>
      </c>
      <c r="C512" s="21">
        <v>49.3</v>
      </c>
      <c r="D512" s="19">
        <f t="shared" si="9"/>
        <v>1</v>
      </c>
      <c r="E512" s="19" t="s">
        <v>212</v>
      </c>
    </row>
    <row r="513" spans="2:5" x14ac:dyDescent="0.3">
      <c r="B513" s="20">
        <v>12.9</v>
      </c>
      <c r="C513" s="21">
        <v>47.6</v>
      </c>
      <c r="D513" s="19">
        <f t="shared" si="9"/>
        <v>1</v>
      </c>
      <c r="E513" s="19" t="s">
        <v>212</v>
      </c>
    </row>
    <row r="514" spans="2:5" x14ac:dyDescent="0.3">
      <c r="B514" s="20">
        <v>17.8</v>
      </c>
      <c r="C514" s="21">
        <v>32</v>
      </c>
      <c r="D514" s="19">
        <f t="shared" si="9"/>
        <v>1</v>
      </c>
      <c r="E514" s="19" t="s">
        <v>212</v>
      </c>
    </row>
    <row r="515" spans="2:5" x14ac:dyDescent="0.3">
      <c r="B515" s="20">
        <v>19.899999999999999</v>
      </c>
      <c r="C515" s="21">
        <v>17.5</v>
      </c>
      <c r="D515" s="19">
        <f t="shared" si="9"/>
        <v>0</v>
      </c>
      <c r="E515" s="19" t="s">
        <v>215</v>
      </c>
    </row>
    <row r="516" spans="2:5" x14ac:dyDescent="0.3">
      <c r="B516" s="20">
        <v>16.2</v>
      </c>
      <c r="C516" s="21">
        <v>30.5</v>
      </c>
      <c r="D516" s="19">
        <f t="shared" ref="D516:D579" si="10">IF(OR(E516="BMW",E516="Buick",E516="Cadillac",E516="Chrysler",E516="Hummer",E516="Jaguar",E516="Land Rove",E516="Lexus",E516="Lincoln",E516="MercBenz",E516="MiniCoo",E516="Porsche",E516="Saab"),0,1)</f>
        <v>0</v>
      </c>
      <c r="E516" s="19" t="s">
        <v>215</v>
      </c>
    </row>
    <row r="517" spans="2:5" x14ac:dyDescent="0.3">
      <c r="B517" s="20">
        <v>13.8</v>
      </c>
      <c r="C517" s="21">
        <v>29.4</v>
      </c>
      <c r="D517" s="19">
        <f t="shared" si="10"/>
        <v>1</v>
      </c>
      <c r="E517" s="19" t="s">
        <v>217</v>
      </c>
    </row>
    <row r="518" spans="2:5" x14ac:dyDescent="0.3">
      <c r="B518" s="20">
        <v>14.9</v>
      </c>
      <c r="C518" s="21">
        <v>39.200000000000003</v>
      </c>
      <c r="D518" s="19">
        <f t="shared" si="10"/>
        <v>1</v>
      </c>
      <c r="E518" s="19" t="s">
        <v>217</v>
      </c>
    </row>
    <row r="519" spans="2:5" x14ac:dyDescent="0.3">
      <c r="B519" s="20">
        <v>14</v>
      </c>
      <c r="C519" s="21">
        <v>4.4000000000000004</v>
      </c>
      <c r="D519" s="19">
        <f t="shared" si="10"/>
        <v>1</v>
      </c>
      <c r="E519" s="19" t="s">
        <v>217</v>
      </c>
    </row>
    <row r="520" spans="2:5" x14ac:dyDescent="0.3">
      <c r="B520" s="20">
        <v>15.9</v>
      </c>
      <c r="C520" s="21">
        <v>23.5</v>
      </c>
      <c r="D520" s="19">
        <f t="shared" si="10"/>
        <v>1</v>
      </c>
      <c r="E520" s="19" t="s">
        <v>217</v>
      </c>
    </row>
    <row r="521" spans="2:5" x14ac:dyDescent="0.3">
      <c r="B521" s="20">
        <v>13.4</v>
      </c>
      <c r="C521" s="21">
        <v>43.3</v>
      </c>
      <c r="D521" s="19">
        <f t="shared" si="10"/>
        <v>1</v>
      </c>
      <c r="E521" s="19" t="s">
        <v>217</v>
      </c>
    </row>
    <row r="522" spans="2:5" x14ac:dyDescent="0.3">
      <c r="B522" s="20">
        <v>13.9</v>
      </c>
      <c r="C522" s="21">
        <v>26</v>
      </c>
      <c r="D522" s="19">
        <f t="shared" si="10"/>
        <v>1</v>
      </c>
      <c r="E522" s="19" t="s">
        <v>217</v>
      </c>
    </row>
    <row r="523" spans="2:5" x14ac:dyDescent="0.3">
      <c r="B523" s="20">
        <v>13.8</v>
      </c>
      <c r="C523" s="21">
        <v>28.3</v>
      </c>
      <c r="D523" s="19">
        <f t="shared" si="10"/>
        <v>1</v>
      </c>
      <c r="E523" s="19" t="s">
        <v>217</v>
      </c>
    </row>
    <row r="524" spans="2:5" x14ac:dyDescent="0.3">
      <c r="B524" s="20">
        <v>9.9</v>
      </c>
      <c r="C524" s="21">
        <v>53.1</v>
      </c>
      <c r="D524" s="19">
        <f t="shared" si="10"/>
        <v>1</v>
      </c>
      <c r="E524" s="19" t="s">
        <v>217</v>
      </c>
    </row>
    <row r="525" spans="2:5" x14ac:dyDescent="0.3">
      <c r="B525" s="20">
        <v>9.9</v>
      </c>
      <c r="C525" s="21">
        <v>38.700000000000003</v>
      </c>
      <c r="D525" s="19">
        <f t="shared" si="10"/>
        <v>1</v>
      </c>
      <c r="E525" s="19" t="s">
        <v>217</v>
      </c>
    </row>
    <row r="526" spans="2:5" x14ac:dyDescent="0.3">
      <c r="B526" s="20">
        <v>9.8000000000000007</v>
      </c>
      <c r="C526" s="21">
        <v>38.799999999999997</v>
      </c>
      <c r="D526" s="19">
        <f t="shared" si="10"/>
        <v>1</v>
      </c>
      <c r="E526" s="19" t="s">
        <v>217</v>
      </c>
    </row>
    <row r="527" spans="2:5" x14ac:dyDescent="0.3">
      <c r="B527" s="20">
        <v>9.6999999999999993</v>
      </c>
      <c r="C527" s="21">
        <v>39.4</v>
      </c>
      <c r="D527" s="19">
        <f t="shared" si="10"/>
        <v>1</v>
      </c>
      <c r="E527" s="19" t="s">
        <v>217</v>
      </c>
    </row>
    <row r="528" spans="2:5" x14ac:dyDescent="0.3">
      <c r="B528" s="20">
        <v>10.9</v>
      </c>
      <c r="C528" s="21">
        <v>42.7</v>
      </c>
      <c r="D528" s="19">
        <f t="shared" si="10"/>
        <v>1</v>
      </c>
      <c r="E528" s="19" t="s">
        <v>217</v>
      </c>
    </row>
    <row r="529" spans="2:5" x14ac:dyDescent="0.3">
      <c r="B529" s="20">
        <v>16.8</v>
      </c>
      <c r="C529" s="21">
        <v>19</v>
      </c>
      <c r="D529" s="19">
        <f t="shared" si="10"/>
        <v>1</v>
      </c>
      <c r="E529" s="19" t="s">
        <v>217</v>
      </c>
    </row>
    <row r="530" spans="2:5" x14ac:dyDescent="0.3">
      <c r="B530" s="20">
        <v>25.4</v>
      </c>
      <c r="C530" s="21">
        <v>39.4</v>
      </c>
      <c r="D530" s="19">
        <f t="shared" si="10"/>
        <v>1</v>
      </c>
      <c r="E530" s="19" t="s">
        <v>217</v>
      </c>
    </row>
    <row r="531" spans="2:5" x14ac:dyDescent="0.3">
      <c r="B531" s="20">
        <v>11.5</v>
      </c>
      <c r="C531" s="21">
        <v>78.599999999999994</v>
      </c>
      <c r="D531" s="19">
        <f t="shared" si="10"/>
        <v>1</v>
      </c>
      <c r="E531" s="19" t="s">
        <v>217</v>
      </c>
    </row>
    <row r="532" spans="2:5" x14ac:dyDescent="0.3">
      <c r="B532" s="20">
        <v>15.8</v>
      </c>
      <c r="C532" s="21">
        <v>21.9</v>
      </c>
      <c r="D532" s="19">
        <f t="shared" si="10"/>
        <v>1</v>
      </c>
      <c r="E532" s="19" t="s">
        <v>223</v>
      </c>
    </row>
    <row r="533" spans="2:5" x14ac:dyDescent="0.3">
      <c r="B533" s="20">
        <v>13.9</v>
      </c>
      <c r="C533" s="21">
        <v>58</v>
      </c>
      <c r="D533" s="19">
        <f t="shared" si="10"/>
        <v>1</v>
      </c>
      <c r="E533" s="19" t="s">
        <v>223</v>
      </c>
    </row>
    <row r="534" spans="2:5" x14ac:dyDescent="0.3">
      <c r="B534" s="20">
        <v>17.899999999999999</v>
      </c>
      <c r="C534" s="21">
        <v>14.6</v>
      </c>
      <c r="D534" s="19">
        <f t="shared" si="10"/>
        <v>1</v>
      </c>
      <c r="E534" s="19" t="s">
        <v>223</v>
      </c>
    </row>
    <row r="535" spans="2:5" x14ac:dyDescent="0.3">
      <c r="B535" s="20">
        <v>9</v>
      </c>
      <c r="C535" s="21">
        <v>87.3</v>
      </c>
      <c r="D535" s="19">
        <f t="shared" si="10"/>
        <v>1</v>
      </c>
      <c r="E535" s="19" t="s">
        <v>223</v>
      </c>
    </row>
    <row r="536" spans="2:5" x14ac:dyDescent="0.3">
      <c r="B536" s="20">
        <v>11</v>
      </c>
      <c r="C536" s="21">
        <v>56</v>
      </c>
      <c r="D536" s="19">
        <f t="shared" si="10"/>
        <v>1</v>
      </c>
      <c r="E536" s="19" t="s">
        <v>223</v>
      </c>
    </row>
    <row r="537" spans="2:5" x14ac:dyDescent="0.3">
      <c r="B537" s="20">
        <v>9</v>
      </c>
      <c r="C537" s="21">
        <v>96.6</v>
      </c>
      <c r="D537" s="19">
        <f t="shared" si="10"/>
        <v>1</v>
      </c>
      <c r="E537" s="19" t="s">
        <v>223</v>
      </c>
    </row>
    <row r="538" spans="2:5" x14ac:dyDescent="0.3">
      <c r="B538" s="20">
        <v>14.8</v>
      </c>
      <c r="C538" s="21">
        <v>15.7</v>
      </c>
      <c r="D538" s="19">
        <f t="shared" si="10"/>
        <v>1</v>
      </c>
      <c r="E538" s="19" t="s">
        <v>223</v>
      </c>
    </row>
    <row r="539" spans="2:5" x14ac:dyDescent="0.3">
      <c r="B539" s="20">
        <v>14</v>
      </c>
      <c r="C539" s="21">
        <v>21</v>
      </c>
      <c r="D539" s="19">
        <f t="shared" si="10"/>
        <v>1</v>
      </c>
      <c r="E539" s="19" t="s">
        <v>223</v>
      </c>
    </row>
    <row r="540" spans="2:5" x14ac:dyDescent="0.3">
      <c r="B540" s="20">
        <v>11.9</v>
      </c>
      <c r="C540" s="21">
        <v>50.2</v>
      </c>
      <c r="D540" s="19">
        <f t="shared" si="10"/>
        <v>1</v>
      </c>
      <c r="E540" s="19" t="s">
        <v>223</v>
      </c>
    </row>
    <row r="541" spans="2:5" x14ac:dyDescent="0.3">
      <c r="B541" s="20">
        <v>11.9</v>
      </c>
      <c r="C541" s="21">
        <v>62</v>
      </c>
      <c r="D541" s="19">
        <f t="shared" si="10"/>
        <v>1</v>
      </c>
      <c r="E541" s="19" t="s">
        <v>223</v>
      </c>
    </row>
    <row r="542" spans="2:5" x14ac:dyDescent="0.3">
      <c r="B542" s="20">
        <v>8.9</v>
      </c>
      <c r="C542" s="21">
        <v>89.8</v>
      </c>
      <c r="D542" s="19">
        <f t="shared" si="10"/>
        <v>1</v>
      </c>
      <c r="E542" s="19" t="s">
        <v>223</v>
      </c>
    </row>
    <row r="543" spans="2:5" x14ac:dyDescent="0.3">
      <c r="B543" s="20">
        <v>15.9</v>
      </c>
      <c r="C543" s="21">
        <v>9.8000000000000007</v>
      </c>
      <c r="D543" s="19">
        <f t="shared" si="10"/>
        <v>1</v>
      </c>
      <c r="E543" s="19" t="s">
        <v>223</v>
      </c>
    </row>
    <row r="544" spans="2:5" x14ac:dyDescent="0.3">
      <c r="B544" s="20">
        <v>14.5</v>
      </c>
      <c r="C544" s="21">
        <v>25</v>
      </c>
      <c r="D544" s="19">
        <f t="shared" si="10"/>
        <v>1</v>
      </c>
      <c r="E544" s="19" t="s">
        <v>223</v>
      </c>
    </row>
    <row r="545" spans="2:5" x14ac:dyDescent="0.3">
      <c r="B545" s="20">
        <v>17.899999999999999</v>
      </c>
      <c r="C545" s="21">
        <v>27.5</v>
      </c>
      <c r="D545" s="19">
        <f t="shared" si="10"/>
        <v>1</v>
      </c>
      <c r="E545" s="19" t="s">
        <v>223</v>
      </c>
    </row>
    <row r="546" spans="2:5" x14ac:dyDescent="0.3">
      <c r="B546" s="20">
        <v>17</v>
      </c>
      <c r="C546" s="21">
        <v>32.6</v>
      </c>
      <c r="D546" s="19">
        <f t="shared" si="10"/>
        <v>1</v>
      </c>
      <c r="E546" s="19" t="s">
        <v>223</v>
      </c>
    </row>
    <row r="547" spans="2:5" x14ac:dyDescent="0.3">
      <c r="B547" s="20">
        <v>15</v>
      </c>
      <c r="C547" s="21">
        <v>38.4</v>
      </c>
      <c r="D547" s="19">
        <f t="shared" si="10"/>
        <v>1</v>
      </c>
      <c r="E547" s="19" t="s">
        <v>223</v>
      </c>
    </row>
    <row r="548" spans="2:5" x14ac:dyDescent="0.3">
      <c r="B548" s="20">
        <v>13.9</v>
      </c>
      <c r="C548" s="21">
        <v>45.3</v>
      </c>
      <c r="D548" s="19">
        <f t="shared" si="10"/>
        <v>1</v>
      </c>
      <c r="E548" s="19" t="s">
        <v>223</v>
      </c>
    </row>
    <row r="549" spans="2:5" x14ac:dyDescent="0.3">
      <c r="B549" s="20">
        <v>17.899999999999999</v>
      </c>
      <c r="C549" s="21">
        <v>26.5</v>
      </c>
      <c r="D549" s="19">
        <f t="shared" si="10"/>
        <v>1</v>
      </c>
      <c r="E549" s="19" t="s">
        <v>223</v>
      </c>
    </row>
    <row r="550" spans="2:5" x14ac:dyDescent="0.3">
      <c r="B550" s="20">
        <v>19</v>
      </c>
      <c r="C550" s="21">
        <v>28.7</v>
      </c>
      <c r="D550" s="19">
        <f t="shared" si="10"/>
        <v>1</v>
      </c>
      <c r="E550" s="19" t="s">
        <v>223</v>
      </c>
    </row>
    <row r="551" spans="2:5" x14ac:dyDescent="0.3">
      <c r="B551" s="20">
        <v>18.899999999999999</v>
      </c>
      <c r="C551" s="21">
        <v>31.1</v>
      </c>
      <c r="D551" s="19">
        <f t="shared" si="10"/>
        <v>1</v>
      </c>
      <c r="E551" s="19" t="s">
        <v>223</v>
      </c>
    </row>
    <row r="552" spans="2:5" x14ac:dyDescent="0.3">
      <c r="B552" s="20">
        <v>18.899999999999999</v>
      </c>
      <c r="C552" s="21">
        <v>34.6</v>
      </c>
      <c r="D552" s="19">
        <f t="shared" si="10"/>
        <v>1</v>
      </c>
      <c r="E552" s="19" t="s">
        <v>223</v>
      </c>
    </row>
    <row r="553" spans="2:5" x14ac:dyDescent="0.3">
      <c r="B553" s="20">
        <v>19</v>
      </c>
      <c r="C553" s="21">
        <v>17.600000000000001</v>
      </c>
      <c r="D553" s="19">
        <f t="shared" si="10"/>
        <v>1</v>
      </c>
      <c r="E553" s="19" t="s">
        <v>223</v>
      </c>
    </row>
    <row r="554" spans="2:5" x14ac:dyDescent="0.3">
      <c r="B554" s="20">
        <v>19.899999999999999</v>
      </c>
      <c r="C554" s="21">
        <v>20.3</v>
      </c>
      <c r="D554" s="19">
        <f t="shared" si="10"/>
        <v>1</v>
      </c>
      <c r="E554" s="19" t="s">
        <v>223</v>
      </c>
    </row>
    <row r="555" spans="2:5" x14ac:dyDescent="0.3">
      <c r="B555" s="20">
        <v>19.899999999999999</v>
      </c>
      <c r="C555" s="21">
        <v>22.8</v>
      </c>
      <c r="D555" s="19">
        <f t="shared" si="10"/>
        <v>1</v>
      </c>
      <c r="E555" s="19" t="s">
        <v>223</v>
      </c>
    </row>
    <row r="556" spans="2:5" x14ac:dyDescent="0.3">
      <c r="B556" s="20">
        <v>20</v>
      </c>
      <c r="C556" s="21">
        <v>23.7</v>
      </c>
      <c r="D556" s="19">
        <f t="shared" si="10"/>
        <v>1</v>
      </c>
      <c r="E556" s="19" t="s">
        <v>223</v>
      </c>
    </row>
    <row r="557" spans="2:5" x14ac:dyDescent="0.3">
      <c r="B557" s="20">
        <v>8.6999999999999993</v>
      </c>
      <c r="C557" s="21">
        <v>55</v>
      </c>
      <c r="D557" s="19">
        <f t="shared" si="10"/>
        <v>1</v>
      </c>
      <c r="E557" s="19" t="s">
        <v>223</v>
      </c>
    </row>
    <row r="558" spans="2:5" x14ac:dyDescent="0.3">
      <c r="B558" s="20">
        <v>20.9</v>
      </c>
      <c r="C558" s="21">
        <v>26.1</v>
      </c>
      <c r="D558" s="19">
        <f t="shared" si="10"/>
        <v>1</v>
      </c>
      <c r="E558" s="19" t="s">
        <v>223</v>
      </c>
    </row>
    <row r="559" spans="2:5" x14ac:dyDescent="0.3">
      <c r="B559" s="20">
        <v>16</v>
      </c>
      <c r="C559" s="21">
        <v>65</v>
      </c>
      <c r="D559" s="19">
        <f t="shared" si="10"/>
        <v>1</v>
      </c>
      <c r="E559" s="19" t="s">
        <v>223</v>
      </c>
    </row>
    <row r="560" spans="2:5" x14ac:dyDescent="0.3">
      <c r="B560" s="20">
        <v>17.899999999999999</v>
      </c>
      <c r="C560" s="21">
        <v>15.3</v>
      </c>
      <c r="D560" s="19">
        <f t="shared" si="10"/>
        <v>1</v>
      </c>
      <c r="E560" s="19" t="s">
        <v>223</v>
      </c>
    </row>
    <row r="561" spans="2:5" x14ac:dyDescent="0.3">
      <c r="B561" s="20">
        <v>6.9</v>
      </c>
      <c r="C561" s="21">
        <v>99</v>
      </c>
      <c r="D561" s="19">
        <f t="shared" si="10"/>
        <v>1</v>
      </c>
      <c r="E561" s="19" t="s">
        <v>223</v>
      </c>
    </row>
    <row r="562" spans="2:5" x14ac:dyDescent="0.3">
      <c r="B562" s="20">
        <v>10.5</v>
      </c>
      <c r="C562" s="21">
        <v>59.8</v>
      </c>
      <c r="D562" s="19">
        <f t="shared" si="10"/>
        <v>1</v>
      </c>
      <c r="E562" s="19" t="s">
        <v>223</v>
      </c>
    </row>
    <row r="563" spans="2:5" x14ac:dyDescent="0.3">
      <c r="B563" s="20">
        <v>11.3</v>
      </c>
      <c r="C563" s="21">
        <v>80.400000000000006</v>
      </c>
      <c r="D563" s="19">
        <f t="shared" si="10"/>
        <v>1</v>
      </c>
      <c r="E563" s="19" t="s">
        <v>223</v>
      </c>
    </row>
    <row r="564" spans="2:5" x14ac:dyDescent="0.3">
      <c r="B564" s="20">
        <v>18</v>
      </c>
      <c r="C564" s="21">
        <v>39.200000000000003</v>
      </c>
      <c r="D564" s="19">
        <f t="shared" si="10"/>
        <v>1</v>
      </c>
      <c r="E564" s="19" t="s">
        <v>223</v>
      </c>
    </row>
    <row r="565" spans="2:5" x14ac:dyDescent="0.3">
      <c r="B565" s="20">
        <v>17</v>
      </c>
      <c r="C565" s="21">
        <v>55.4</v>
      </c>
      <c r="D565" s="19">
        <f t="shared" si="10"/>
        <v>1</v>
      </c>
      <c r="E565" s="19" t="s">
        <v>223</v>
      </c>
    </row>
    <row r="566" spans="2:5" x14ac:dyDescent="0.3">
      <c r="B566" s="20">
        <v>22.9</v>
      </c>
      <c r="C566" s="21">
        <v>33.9</v>
      </c>
      <c r="D566" s="19">
        <f t="shared" si="10"/>
        <v>1</v>
      </c>
      <c r="E566" s="19" t="s">
        <v>223</v>
      </c>
    </row>
    <row r="567" spans="2:5" x14ac:dyDescent="0.3">
      <c r="B567" s="20">
        <v>18.5</v>
      </c>
      <c r="C567" s="21">
        <v>21.4</v>
      </c>
      <c r="D567" s="19">
        <f t="shared" si="10"/>
        <v>1</v>
      </c>
      <c r="E567" s="19" t="s">
        <v>223</v>
      </c>
    </row>
    <row r="568" spans="2:5" x14ac:dyDescent="0.3">
      <c r="B568" s="20">
        <v>21</v>
      </c>
      <c r="C568" s="21">
        <v>46</v>
      </c>
      <c r="D568" s="19">
        <f t="shared" si="10"/>
        <v>1</v>
      </c>
      <c r="E568" s="19" t="s">
        <v>223</v>
      </c>
    </row>
    <row r="569" spans="2:5" x14ac:dyDescent="0.3">
      <c r="B569" s="20">
        <v>21.4</v>
      </c>
      <c r="C569" s="21">
        <v>5.6</v>
      </c>
      <c r="D569" s="19">
        <f t="shared" si="10"/>
        <v>1</v>
      </c>
      <c r="E569" s="19" t="s">
        <v>223</v>
      </c>
    </row>
    <row r="570" spans="2:5" x14ac:dyDescent="0.3">
      <c r="B570" s="20">
        <v>19</v>
      </c>
      <c r="C570" s="21">
        <v>56.3</v>
      </c>
      <c r="D570" s="19">
        <f t="shared" si="10"/>
        <v>1</v>
      </c>
      <c r="E570" s="19" t="s">
        <v>223</v>
      </c>
    </row>
    <row r="571" spans="2:5" x14ac:dyDescent="0.3">
      <c r="B571" s="20">
        <v>15.5</v>
      </c>
      <c r="C571" s="21">
        <v>35.6</v>
      </c>
      <c r="D571" s="19">
        <f t="shared" si="10"/>
        <v>1</v>
      </c>
      <c r="E571" s="19" t="s">
        <v>223</v>
      </c>
    </row>
    <row r="572" spans="2:5" x14ac:dyDescent="0.3">
      <c r="B572" s="20">
        <v>18.899999999999999</v>
      </c>
      <c r="C572" s="21">
        <v>21.1</v>
      </c>
      <c r="D572" s="19">
        <f t="shared" si="10"/>
        <v>1</v>
      </c>
      <c r="E572" s="19" t="s">
        <v>223</v>
      </c>
    </row>
    <row r="573" spans="2:5" x14ac:dyDescent="0.3">
      <c r="B573" s="20">
        <v>18</v>
      </c>
      <c r="C573" s="21">
        <v>24</v>
      </c>
      <c r="D573" s="19">
        <f t="shared" si="10"/>
        <v>1</v>
      </c>
      <c r="E573" s="19" t="s">
        <v>223</v>
      </c>
    </row>
    <row r="574" spans="2:5" x14ac:dyDescent="0.3">
      <c r="B574" s="20">
        <v>11.4</v>
      </c>
      <c r="C574" s="21">
        <v>66.2</v>
      </c>
      <c r="D574" s="19">
        <f t="shared" si="10"/>
        <v>1</v>
      </c>
      <c r="E574" s="19" t="s">
        <v>223</v>
      </c>
    </row>
    <row r="575" spans="2:5" x14ac:dyDescent="0.3">
      <c r="B575" s="20">
        <v>20</v>
      </c>
      <c r="C575" s="21">
        <v>30.2</v>
      </c>
      <c r="D575" s="19">
        <f t="shared" si="10"/>
        <v>1</v>
      </c>
      <c r="E575" s="19" t="s">
        <v>223</v>
      </c>
    </row>
    <row r="576" spans="2:5" x14ac:dyDescent="0.3">
      <c r="B576" s="20">
        <v>27.9</v>
      </c>
      <c r="C576" s="21">
        <v>8.4</v>
      </c>
      <c r="D576" s="19">
        <f t="shared" si="10"/>
        <v>1</v>
      </c>
      <c r="E576" s="19" t="s">
        <v>223</v>
      </c>
    </row>
    <row r="577" spans="2:5" x14ac:dyDescent="0.3">
      <c r="B577" s="20">
        <v>20</v>
      </c>
      <c r="C577" s="21">
        <v>49.2</v>
      </c>
      <c r="D577" s="19">
        <f t="shared" si="10"/>
        <v>1</v>
      </c>
      <c r="E577" s="19" t="s">
        <v>223</v>
      </c>
    </row>
    <row r="578" spans="2:5" x14ac:dyDescent="0.3">
      <c r="B578" s="20">
        <v>7.9</v>
      </c>
      <c r="C578" s="21">
        <v>112</v>
      </c>
      <c r="D578" s="19">
        <f t="shared" si="10"/>
        <v>1</v>
      </c>
      <c r="E578" s="19" t="s">
        <v>223</v>
      </c>
    </row>
    <row r="579" spans="2:5" x14ac:dyDescent="0.3">
      <c r="B579" s="20">
        <v>10</v>
      </c>
      <c r="C579" s="21">
        <v>44.1</v>
      </c>
      <c r="D579" s="19">
        <f t="shared" si="10"/>
        <v>1</v>
      </c>
      <c r="E579" s="19" t="s">
        <v>223</v>
      </c>
    </row>
    <row r="580" spans="2:5" x14ac:dyDescent="0.3">
      <c r="B580" s="20">
        <v>12</v>
      </c>
      <c r="C580" s="21">
        <v>41.9</v>
      </c>
      <c r="D580" s="19">
        <f t="shared" ref="D580:D643" si="11">IF(OR(E580="BMW",E580="Buick",E580="Cadillac",E580="Chrysler",E580="Hummer",E580="Jaguar",E580="Land Rove",E580="Lexus",E580="Lincoln",E580="MercBenz",E580="MiniCoo",E580="Porsche",E580="Saab"),0,1)</f>
        <v>1</v>
      </c>
      <c r="E580" s="19" t="s">
        <v>223</v>
      </c>
    </row>
    <row r="581" spans="2:5" x14ac:dyDescent="0.3">
      <c r="B581" s="20">
        <v>16.899999999999999</v>
      </c>
      <c r="C581" s="21">
        <v>27.2</v>
      </c>
      <c r="D581" s="19">
        <f t="shared" si="11"/>
        <v>1</v>
      </c>
      <c r="E581" s="19" t="s">
        <v>223</v>
      </c>
    </row>
    <row r="582" spans="2:5" x14ac:dyDescent="0.3">
      <c r="B582" s="20">
        <v>11.4</v>
      </c>
      <c r="C582" s="21">
        <v>40</v>
      </c>
      <c r="D582" s="19">
        <f t="shared" si="11"/>
        <v>1</v>
      </c>
      <c r="E582" s="19" t="s">
        <v>223</v>
      </c>
    </row>
    <row r="583" spans="2:5" x14ac:dyDescent="0.3">
      <c r="B583" s="20">
        <v>17.899999999999999</v>
      </c>
      <c r="C583" s="21">
        <v>5.8</v>
      </c>
      <c r="D583" s="19">
        <f t="shared" si="11"/>
        <v>1</v>
      </c>
      <c r="E583" s="19" t="s">
        <v>223</v>
      </c>
    </row>
    <row r="584" spans="2:5" x14ac:dyDescent="0.3">
      <c r="B584" s="20">
        <v>15</v>
      </c>
      <c r="C584" s="21">
        <v>13.1</v>
      </c>
      <c r="D584" s="19">
        <f t="shared" si="11"/>
        <v>1</v>
      </c>
      <c r="E584" s="19" t="s">
        <v>223</v>
      </c>
    </row>
    <row r="585" spans="2:5" x14ac:dyDescent="0.3">
      <c r="B585" s="20">
        <v>17</v>
      </c>
      <c r="C585" s="21">
        <v>15.1</v>
      </c>
      <c r="D585" s="19">
        <f t="shared" si="11"/>
        <v>1</v>
      </c>
      <c r="E585" s="19" t="s">
        <v>223</v>
      </c>
    </row>
    <row r="586" spans="2:5" x14ac:dyDescent="0.3">
      <c r="B586" s="20">
        <v>14.9</v>
      </c>
      <c r="C586" s="21">
        <v>27.3</v>
      </c>
      <c r="D586" s="19">
        <f t="shared" si="11"/>
        <v>1</v>
      </c>
      <c r="E586" s="19" t="s">
        <v>223</v>
      </c>
    </row>
    <row r="587" spans="2:5" x14ac:dyDescent="0.3">
      <c r="B587" s="20">
        <v>5.7</v>
      </c>
      <c r="C587" s="21">
        <v>70</v>
      </c>
      <c r="D587" s="19">
        <f t="shared" si="11"/>
        <v>1</v>
      </c>
      <c r="E587" s="19" t="s">
        <v>223</v>
      </c>
    </row>
    <row r="588" spans="2:5" x14ac:dyDescent="0.3">
      <c r="B588" s="20">
        <v>8</v>
      </c>
      <c r="C588" s="21">
        <v>40.799999999999997</v>
      </c>
      <c r="D588" s="19">
        <f t="shared" si="11"/>
        <v>1</v>
      </c>
      <c r="E588" s="19" t="s">
        <v>223</v>
      </c>
    </row>
    <row r="589" spans="2:5" x14ac:dyDescent="0.3">
      <c r="B589" s="20">
        <v>10</v>
      </c>
      <c r="C589" s="21">
        <v>55.3</v>
      </c>
      <c r="D589" s="19">
        <f t="shared" si="11"/>
        <v>1</v>
      </c>
      <c r="E589" s="19" t="s">
        <v>223</v>
      </c>
    </row>
    <row r="590" spans="2:5" x14ac:dyDescent="0.3">
      <c r="B590" s="20">
        <v>16.5</v>
      </c>
      <c r="C590" s="21">
        <v>87.8</v>
      </c>
      <c r="D590" s="19">
        <f t="shared" si="11"/>
        <v>1</v>
      </c>
      <c r="E590" s="19" t="s">
        <v>223</v>
      </c>
    </row>
    <row r="591" spans="2:5" x14ac:dyDescent="0.3">
      <c r="B591" s="20">
        <v>13</v>
      </c>
      <c r="C591" s="21">
        <v>14</v>
      </c>
      <c r="D591" s="19">
        <f t="shared" si="11"/>
        <v>1</v>
      </c>
      <c r="E591" s="19" t="s">
        <v>223</v>
      </c>
    </row>
    <row r="592" spans="2:5" x14ac:dyDescent="0.3">
      <c r="B592" s="20">
        <v>12.8</v>
      </c>
      <c r="C592" s="21">
        <v>14</v>
      </c>
      <c r="D592" s="19">
        <f t="shared" si="11"/>
        <v>1</v>
      </c>
      <c r="E592" s="19" t="s">
        <v>223</v>
      </c>
    </row>
    <row r="593" spans="2:5" x14ac:dyDescent="0.3">
      <c r="B593" s="20">
        <v>13.9</v>
      </c>
      <c r="C593" s="21">
        <v>25.8</v>
      </c>
      <c r="D593" s="19">
        <f t="shared" si="11"/>
        <v>1</v>
      </c>
      <c r="E593" s="19" t="s">
        <v>223</v>
      </c>
    </row>
    <row r="594" spans="2:5" x14ac:dyDescent="0.3">
      <c r="B594" s="20">
        <v>14</v>
      </c>
      <c r="C594" s="21">
        <v>9.4</v>
      </c>
      <c r="D594" s="19">
        <f t="shared" si="11"/>
        <v>1</v>
      </c>
      <c r="E594" s="19" t="s">
        <v>223</v>
      </c>
    </row>
    <row r="595" spans="2:5" x14ac:dyDescent="0.3">
      <c r="B595" s="20">
        <v>15.4</v>
      </c>
      <c r="C595" s="21">
        <v>14.7</v>
      </c>
      <c r="D595" s="19">
        <f t="shared" si="11"/>
        <v>1</v>
      </c>
      <c r="E595" s="19" t="s">
        <v>223</v>
      </c>
    </row>
    <row r="596" spans="2:5" x14ac:dyDescent="0.3">
      <c r="B596" s="20">
        <v>9</v>
      </c>
      <c r="C596" s="21">
        <v>41</v>
      </c>
      <c r="D596" s="19">
        <f t="shared" si="11"/>
        <v>1</v>
      </c>
      <c r="E596" s="19" t="s">
        <v>223</v>
      </c>
    </row>
    <row r="597" spans="2:5" x14ac:dyDescent="0.3">
      <c r="B597" s="20">
        <v>8.9</v>
      </c>
      <c r="C597" s="21">
        <v>88.9</v>
      </c>
      <c r="D597" s="19">
        <f t="shared" si="11"/>
        <v>1</v>
      </c>
      <c r="E597" s="19" t="s">
        <v>223</v>
      </c>
    </row>
    <row r="598" spans="2:5" x14ac:dyDescent="0.3">
      <c r="B598" s="20">
        <v>18</v>
      </c>
      <c r="C598" s="21">
        <v>36.700000000000003</v>
      </c>
      <c r="D598" s="19">
        <f t="shared" si="11"/>
        <v>1</v>
      </c>
      <c r="E598" s="19" t="s">
        <v>223</v>
      </c>
    </row>
    <row r="599" spans="2:5" x14ac:dyDescent="0.3">
      <c r="B599" s="20">
        <v>15</v>
      </c>
      <c r="C599" s="21">
        <v>59.7</v>
      </c>
      <c r="D599" s="19">
        <f t="shared" si="11"/>
        <v>1</v>
      </c>
      <c r="E599" s="19" t="s">
        <v>223</v>
      </c>
    </row>
    <row r="600" spans="2:5" x14ac:dyDescent="0.3">
      <c r="B600" s="20">
        <v>11.9</v>
      </c>
      <c r="C600" s="21">
        <v>68.8</v>
      </c>
      <c r="D600" s="19">
        <f t="shared" si="11"/>
        <v>1</v>
      </c>
      <c r="E600" s="19" t="s">
        <v>223</v>
      </c>
    </row>
    <row r="601" spans="2:5" x14ac:dyDescent="0.3">
      <c r="B601" s="20">
        <v>17.899999999999999</v>
      </c>
      <c r="C601" s="21">
        <v>43.9</v>
      </c>
      <c r="D601" s="19">
        <f t="shared" si="11"/>
        <v>1</v>
      </c>
      <c r="E601" s="19" t="s">
        <v>223</v>
      </c>
    </row>
    <row r="602" spans="2:5" x14ac:dyDescent="0.3">
      <c r="B602" s="20">
        <v>20.9</v>
      </c>
      <c r="C602" s="21">
        <v>18.399999999999999</v>
      </c>
      <c r="D602" s="19">
        <f t="shared" si="11"/>
        <v>1</v>
      </c>
      <c r="E602" s="19" t="s">
        <v>223</v>
      </c>
    </row>
    <row r="603" spans="2:5" x14ac:dyDescent="0.3">
      <c r="B603" s="20">
        <v>10.9</v>
      </c>
      <c r="C603" s="21">
        <v>60.4</v>
      </c>
      <c r="D603" s="19">
        <f t="shared" si="11"/>
        <v>1</v>
      </c>
      <c r="E603" s="19" t="s">
        <v>223</v>
      </c>
    </row>
    <row r="604" spans="2:5" x14ac:dyDescent="0.3">
      <c r="B604" s="20">
        <v>6.9</v>
      </c>
      <c r="C604" s="21">
        <v>71.7</v>
      </c>
      <c r="D604" s="19">
        <f t="shared" si="11"/>
        <v>1</v>
      </c>
      <c r="E604" s="19" t="s">
        <v>234</v>
      </c>
    </row>
    <row r="605" spans="2:5" x14ac:dyDescent="0.3">
      <c r="B605" s="20">
        <v>9.9</v>
      </c>
      <c r="C605" s="21">
        <v>59.9</v>
      </c>
      <c r="D605" s="19">
        <f t="shared" si="11"/>
        <v>1</v>
      </c>
      <c r="E605" s="19" t="s">
        <v>236</v>
      </c>
    </row>
    <row r="606" spans="2:5" x14ac:dyDescent="0.3">
      <c r="B606" s="20">
        <v>9.9</v>
      </c>
      <c r="C606" s="21">
        <v>78.7</v>
      </c>
      <c r="D606" s="19">
        <f t="shared" si="11"/>
        <v>1</v>
      </c>
      <c r="E606" s="19" t="s">
        <v>236</v>
      </c>
    </row>
    <row r="607" spans="2:5" x14ac:dyDescent="0.3">
      <c r="B607" s="20">
        <v>18.899999999999999</v>
      </c>
      <c r="C607" s="21">
        <v>49.4</v>
      </c>
      <c r="D607" s="19">
        <f t="shared" si="11"/>
        <v>1</v>
      </c>
      <c r="E607" s="19" t="s">
        <v>236</v>
      </c>
    </row>
    <row r="608" spans="2:5" x14ac:dyDescent="0.3">
      <c r="B608" s="20">
        <v>11.9</v>
      </c>
      <c r="C608" s="21">
        <v>15.8</v>
      </c>
      <c r="D608" s="19">
        <f t="shared" si="11"/>
        <v>1</v>
      </c>
      <c r="E608" s="19" t="s">
        <v>236</v>
      </c>
    </row>
    <row r="609" spans="2:5" x14ac:dyDescent="0.3">
      <c r="B609" s="20">
        <v>16.899999999999999</v>
      </c>
      <c r="C609" s="21">
        <v>6.7</v>
      </c>
      <c r="D609" s="19">
        <f t="shared" si="11"/>
        <v>1</v>
      </c>
      <c r="E609" s="19" t="s">
        <v>236</v>
      </c>
    </row>
    <row r="610" spans="2:5" x14ac:dyDescent="0.3">
      <c r="B610" s="20">
        <v>11.9</v>
      </c>
      <c r="C610" s="21">
        <v>36.200000000000003</v>
      </c>
      <c r="D610" s="19">
        <f t="shared" si="11"/>
        <v>1</v>
      </c>
      <c r="E610" s="19" t="s">
        <v>236</v>
      </c>
    </row>
    <row r="611" spans="2:5" x14ac:dyDescent="0.3">
      <c r="B611" s="20">
        <v>14.4</v>
      </c>
      <c r="C611" s="21">
        <v>11.9</v>
      </c>
      <c r="D611" s="19">
        <f t="shared" si="11"/>
        <v>1</v>
      </c>
      <c r="E611" s="19" t="s">
        <v>236</v>
      </c>
    </row>
    <row r="612" spans="2:5" x14ac:dyDescent="0.3">
      <c r="B612" s="20">
        <v>16.899999999999999</v>
      </c>
      <c r="C612" s="21">
        <v>20.7</v>
      </c>
      <c r="D612" s="19">
        <f t="shared" si="11"/>
        <v>1</v>
      </c>
      <c r="E612" s="19" t="s">
        <v>236</v>
      </c>
    </row>
    <row r="613" spans="2:5" x14ac:dyDescent="0.3">
      <c r="B613" s="20">
        <v>14.7</v>
      </c>
      <c r="C613" s="21">
        <v>28.9</v>
      </c>
      <c r="D613" s="19">
        <f t="shared" si="11"/>
        <v>1</v>
      </c>
      <c r="E613" s="19" t="s">
        <v>236</v>
      </c>
    </row>
    <row r="614" spans="2:5" x14ac:dyDescent="0.3">
      <c r="B614" s="20">
        <v>13.9</v>
      </c>
      <c r="C614" s="21">
        <v>30</v>
      </c>
      <c r="D614" s="19">
        <f t="shared" si="11"/>
        <v>1</v>
      </c>
      <c r="E614" s="19" t="s">
        <v>236</v>
      </c>
    </row>
    <row r="615" spans="2:5" x14ac:dyDescent="0.3">
      <c r="B615" s="20">
        <v>12.9</v>
      </c>
      <c r="C615" s="21">
        <v>18.2</v>
      </c>
      <c r="D615" s="19">
        <f t="shared" si="11"/>
        <v>1</v>
      </c>
      <c r="E615" s="19" t="s">
        <v>236</v>
      </c>
    </row>
    <row r="616" spans="2:5" x14ac:dyDescent="0.3">
      <c r="B616" s="20">
        <v>5.4</v>
      </c>
      <c r="C616" s="21">
        <v>73.5</v>
      </c>
      <c r="D616" s="19">
        <f t="shared" si="11"/>
        <v>1</v>
      </c>
      <c r="E616" s="19" t="s">
        <v>236</v>
      </c>
    </row>
    <row r="617" spans="2:5" x14ac:dyDescent="0.3">
      <c r="B617" s="20">
        <v>14.5</v>
      </c>
      <c r="C617" s="21">
        <v>22.9</v>
      </c>
      <c r="D617" s="19">
        <f t="shared" si="11"/>
        <v>1</v>
      </c>
      <c r="E617" s="19" t="s">
        <v>236</v>
      </c>
    </row>
    <row r="618" spans="2:5" x14ac:dyDescent="0.3">
      <c r="B618" s="20">
        <v>13.9</v>
      </c>
      <c r="C618" s="21">
        <v>36.1</v>
      </c>
      <c r="D618" s="19">
        <f t="shared" si="11"/>
        <v>1</v>
      </c>
      <c r="E618" s="19" t="s">
        <v>236</v>
      </c>
    </row>
    <row r="619" spans="2:5" x14ac:dyDescent="0.3">
      <c r="B619" s="20">
        <v>14.9</v>
      </c>
      <c r="C619" s="21">
        <v>24.3</v>
      </c>
      <c r="D619" s="19">
        <f t="shared" si="11"/>
        <v>1</v>
      </c>
      <c r="E619" s="19" t="s">
        <v>236</v>
      </c>
    </row>
    <row r="620" spans="2:5" x14ac:dyDescent="0.3">
      <c r="B620" s="20">
        <v>17.899999999999999</v>
      </c>
      <c r="C620" s="21">
        <v>14.8</v>
      </c>
      <c r="D620" s="19">
        <f t="shared" si="11"/>
        <v>1</v>
      </c>
      <c r="E620" s="19" t="s">
        <v>236</v>
      </c>
    </row>
    <row r="621" spans="2:5" x14ac:dyDescent="0.3">
      <c r="B621" s="20">
        <v>14.9</v>
      </c>
      <c r="C621" s="21">
        <v>40.799999999999997</v>
      </c>
      <c r="D621" s="19">
        <f t="shared" si="11"/>
        <v>1</v>
      </c>
      <c r="E621" s="19" t="s">
        <v>236</v>
      </c>
    </row>
    <row r="622" spans="2:5" x14ac:dyDescent="0.3">
      <c r="B622" s="20">
        <v>24.9</v>
      </c>
      <c r="C622" s="21">
        <v>11.3</v>
      </c>
      <c r="D622" s="19">
        <f t="shared" si="11"/>
        <v>1</v>
      </c>
      <c r="E622" s="19" t="s">
        <v>236</v>
      </c>
    </row>
    <row r="623" spans="2:5" x14ac:dyDescent="0.3">
      <c r="B623" s="20">
        <v>21.9</v>
      </c>
      <c r="C623" s="21">
        <v>27.8</v>
      </c>
      <c r="D623" s="19">
        <f t="shared" si="11"/>
        <v>1</v>
      </c>
      <c r="E623" s="19" t="s">
        <v>236</v>
      </c>
    </row>
    <row r="624" spans="2:5" x14ac:dyDescent="0.3">
      <c r="B624" s="20">
        <v>6</v>
      </c>
      <c r="C624" s="21">
        <v>106.9</v>
      </c>
      <c r="D624" s="19">
        <f t="shared" si="11"/>
        <v>1</v>
      </c>
      <c r="E624" s="19" t="s">
        <v>236</v>
      </c>
    </row>
    <row r="625" spans="2:5" x14ac:dyDescent="0.3">
      <c r="B625" s="20">
        <v>11.9</v>
      </c>
      <c r="C625" s="21">
        <v>53.6</v>
      </c>
      <c r="D625" s="19">
        <f t="shared" si="11"/>
        <v>1</v>
      </c>
      <c r="E625" s="19" t="s">
        <v>236</v>
      </c>
    </row>
    <row r="626" spans="2:5" x14ac:dyDescent="0.3">
      <c r="B626" s="20">
        <v>19.899999999999999</v>
      </c>
      <c r="C626" s="21">
        <v>12.7</v>
      </c>
      <c r="D626" s="19">
        <f t="shared" si="11"/>
        <v>1</v>
      </c>
      <c r="E626" s="19" t="s">
        <v>236</v>
      </c>
    </row>
    <row r="627" spans="2:5" x14ac:dyDescent="0.3">
      <c r="B627" s="20">
        <v>27.9</v>
      </c>
      <c r="C627" s="21">
        <v>0.1</v>
      </c>
      <c r="D627" s="19">
        <f t="shared" si="11"/>
        <v>1</v>
      </c>
      <c r="E627" s="19" t="s">
        <v>236</v>
      </c>
    </row>
    <row r="628" spans="2:5" x14ac:dyDescent="0.3">
      <c r="B628" s="20">
        <v>13.9</v>
      </c>
      <c r="C628" s="21">
        <v>44</v>
      </c>
      <c r="D628" s="19">
        <f t="shared" si="11"/>
        <v>1</v>
      </c>
      <c r="E628" s="19" t="s">
        <v>236</v>
      </c>
    </row>
    <row r="629" spans="2:5" x14ac:dyDescent="0.3">
      <c r="B629" s="20">
        <v>6.9</v>
      </c>
      <c r="C629" s="21">
        <v>96.2</v>
      </c>
      <c r="D629" s="19">
        <f t="shared" si="11"/>
        <v>1</v>
      </c>
      <c r="E629" s="19" t="s">
        <v>236</v>
      </c>
    </row>
    <row r="630" spans="2:5" x14ac:dyDescent="0.3">
      <c r="B630" s="20">
        <v>15.9</v>
      </c>
      <c r="C630" s="21">
        <v>46.5</v>
      </c>
      <c r="D630" s="19">
        <f t="shared" si="11"/>
        <v>1</v>
      </c>
      <c r="E630" s="19" t="s">
        <v>236</v>
      </c>
    </row>
    <row r="631" spans="2:5" x14ac:dyDescent="0.3">
      <c r="B631" s="20">
        <v>12.9</v>
      </c>
      <c r="C631" s="21">
        <v>30.4</v>
      </c>
      <c r="D631" s="19">
        <f t="shared" si="11"/>
        <v>1</v>
      </c>
      <c r="E631" s="19" t="s">
        <v>236</v>
      </c>
    </row>
    <row r="632" spans="2:5" x14ac:dyDescent="0.3">
      <c r="B632" s="20">
        <v>17.899999999999999</v>
      </c>
      <c r="C632" s="21">
        <v>29.9</v>
      </c>
      <c r="D632" s="19">
        <f t="shared" si="11"/>
        <v>1</v>
      </c>
      <c r="E632" s="19" t="s">
        <v>236</v>
      </c>
    </row>
    <row r="633" spans="2:5" x14ac:dyDescent="0.3">
      <c r="B633" s="20">
        <v>9.9</v>
      </c>
      <c r="C633" s="21">
        <v>40.5</v>
      </c>
      <c r="D633" s="19">
        <f t="shared" si="11"/>
        <v>1</v>
      </c>
      <c r="E633" s="19" t="s">
        <v>236</v>
      </c>
    </row>
    <row r="634" spans="2:5" x14ac:dyDescent="0.3">
      <c r="B634" s="20">
        <v>30.9</v>
      </c>
      <c r="C634" s="21">
        <v>49.7</v>
      </c>
      <c r="D634" s="19">
        <f t="shared" si="11"/>
        <v>0</v>
      </c>
      <c r="E634" s="19" t="s">
        <v>248</v>
      </c>
    </row>
    <row r="635" spans="2:5" x14ac:dyDescent="0.3">
      <c r="B635" s="20">
        <v>13.8</v>
      </c>
      <c r="C635" s="21">
        <v>42.7</v>
      </c>
      <c r="D635" s="19">
        <f t="shared" si="11"/>
        <v>0</v>
      </c>
      <c r="E635" s="19" t="s">
        <v>250</v>
      </c>
    </row>
    <row r="636" spans="2:5" x14ac:dyDescent="0.3">
      <c r="B636" s="20">
        <v>17.899999999999999</v>
      </c>
      <c r="C636" s="21">
        <v>14.4</v>
      </c>
      <c r="D636" s="19">
        <f t="shared" si="11"/>
        <v>0</v>
      </c>
      <c r="E636" s="19" t="s">
        <v>250</v>
      </c>
    </row>
    <row r="637" spans="2:5" x14ac:dyDescent="0.3">
      <c r="B637" s="20">
        <v>16.899999999999999</v>
      </c>
      <c r="C637" s="21">
        <v>22</v>
      </c>
      <c r="D637" s="19">
        <f t="shared" si="11"/>
        <v>0</v>
      </c>
      <c r="E637" s="19" t="s">
        <v>250</v>
      </c>
    </row>
    <row r="638" spans="2:5" x14ac:dyDescent="0.3">
      <c r="B638" s="20">
        <v>21.9</v>
      </c>
      <c r="C638" s="21">
        <v>13.2</v>
      </c>
      <c r="D638" s="19">
        <f t="shared" si="11"/>
        <v>0</v>
      </c>
      <c r="E638" s="19" t="s">
        <v>250</v>
      </c>
    </row>
    <row r="639" spans="2:5" x14ac:dyDescent="0.3">
      <c r="B639" s="20">
        <v>21.9</v>
      </c>
      <c r="C639" s="21">
        <v>23.6</v>
      </c>
      <c r="D639" s="19">
        <f t="shared" si="11"/>
        <v>0</v>
      </c>
      <c r="E639" s="19" t="s">
        <v>250</v>
      </c>
    </row>
    <row r="640" spans="2:5" x14ac:dyDescent="0.3">
      <c r="B640" s="20">
        <v>16.899999999999999</v>
      </c>
      <c r="C640" s="21">
        <v>29.6</v>
      </c>
      <c r="D640" s="19">
        <f t="shared" si="11"/>
        <v>0</v>
      </c>
      <c r="E640" s="19" t="s">
        <v>250</v>
      </c>
    </row>
    <row r="641" spans="2:5" x14ac:dyDescent="0.3">
      <c r="B641" s="20">
        <v>15.9</v>
      </c>
      <c r="C641" s="21">
        <v>36.299999999999997</v>
      </c>
      <c r="D641" s="19">
        <f t="shared" si="11"/>
        <v>0</v>
      </c>
      <c r="E641" s="19" t="s">
        <v>250</v>
      </c>
    </row>
    <row r="642" spans="2:5" x14ac:dyDescent="0.3">
      <c r="B642" s="20">
        <v>23.9</v>
      </c>
      <c r="C642" s="21">
        <v>14.4</v>
      </c>
      <c r="D642" s="19">
        <f t="shared" si="11"/>
        <v>0</v>
      </c>
      <c r="E642" s="19" t="s">
        <v>250</v>
      </c>
    </row>
    <row r="643" spans="2:5" x14ac:dyDescent="0.3">
      <c r="B643" s="20">
        <v>22.9</v>
      </c>
      <c r="C643" s="21">
        <v>21.8</v>
      </c>
      <c r="D643" s="19">
        <f t="shared" si="11"/>
        <v>0</v>
      </c>
      <c r="E643" s="19" t="s">
        <v>250</v>
      </c>
    </row>
    <row r="644" spans="2:5" x14ac:dyDescent="0.3">
      <c r="B644" s="20">
        <v>21.9</v>
      </c>
      <c r="C644" s="21">
        <v>35.200000000000003</v>
      </c>
      <c r="D644" s="19">
        <f t="shared" ref="D644:D707" si="12">IF(OR(E644="BMW",E644="Buick",E644="Cadillac",E644="Chrysler",E644="Hummer",E644="Jaguar",E644="Land Rove",E644="Lexus",E644="Lincoln",E644="MercBenz",E644="MiniCoo",E644="Porsche",E644="Saab"),0,1)</f>
        <v>0</v>
      </c>
      <c r="E644" s="19" t="s">
        <v>250</v>
      </c>
    </row>
    <row r="645" spans="2:5" x14ac:dyDescent="0.3">
      <c r="B645" s="20">
        <v>22.9</v>
      </c>
      <c r="C645" s="21">
        <v>30.2</v>
      </c>
      <c r="D645" s="19">
        <f t="shared" si="12"/>
        <v>0</v>
      </c>
      <c r="E645" s="19" t="s">
        <v>250</v>
      </c>
    </row>
    <row r="646" spans="2:5" x14ac:dyDescent="0.3">
      <c r="B646" s="20">
        <v>25.9</v>
      </c>
      <c r="C646" s="21">
        <v>11</v>
      </c>
      <c r="D646" s="19">
        <f t="shared" si="12"/>
        <v>0</v>
      </c>
      <c r="E646" s="19" t="s">
        <v>250</v>
      </c>
    </row>
    <row r="647" spans="2:5" x14ac:dyDescent="0.3">
      <c r="B647" s="20">
        <v>12.8</v>
      </c>
      <c r="C647" s="21">
        <v>45.2</v>
      </c>
      <c r="D647" s="19">
        <f t="shared" si="12"/>
        <v>0</v>
      </c>
      <c r="E647" s="19" t="s">
        <v>250</v>
      </c>
    </row>
    <row r="648" spans="2:5" x14ac:dyDescent="0.3">
      <c r="B648" s="20">
        <v>23.9</v>
      </c>
      <c r="C648" s="21">
        <v>20.9</v>
      </c>
      <c r="D648" s="19">
        <f t="shared" si="12"/>
        <v>0</v>
      </c>
      <c r="E648" s="19" t="s">
        <v>250</v>
      </c>
    </row>
    <row r="649" spans="2:5" x14ac:dyDescent="0.3">
      <c r="B649" s="20">
        <v>24.9</v>
      </c>
      <c r="C649" s="21">
        <v>31.1</v>
      </c>
      <c r="D649" s="19">
        <f t="shared" si="12"/>
        <v>0</v>
      </c>
      <c r="E649" s="19" t="s">
        <v>250</v>
      </c>
    </row>
    <row r="650" spans="2:5" x14ac:dyDescent="0.3">
      <c r="B650" s="20">
        <v>19.899999999999999</v>
      </c>
      <c r="C650" s="21">
        <v>41.8</v>
      </c>
      <c r="D650" s="19">
        <f t="shared" si="12"/>
        <v>0</v>
      </c>
      <c r="E650" s="19" t="s">
        <v>250</v>
      </c>
    </row>
    <row r="651" spans="2:5" x14ac:dyDescent="0.3">
      <c r="B651" s="20">
        <v>13.9</v>
      </c>
      <c r="C651" s="21">
        <v>32.5</v>
      </c>
      <c r="D651" s="19">
        <f t="shared" si="12"/>
        <v>1</v>
      </c>
      <c r="E651" s="19" t="s">
        <v>260</v>
      </c>
    </row>
    <row r="652" spans="2:5" x14ac:dyDescent="0.3">
      <c r="B652" s="20">
        <v>8</v>
      </c>
      <c r="C652" s="21">
        <v>72.599999999999994</v>
      </c>
      <c r="D652" s="19">
        <f t="shared" si="12"/>
        <v>1</v>
      </c>
      <c r="E652" s="19" t="s">
        <v>260</v>
      </c>
    </row>
    <row r="653" spans="2:5" x14ac:dyDescent="0.3">
      <c r="B653" s="20">
        <v>6.8</v>
      </c>
      <c r="C653" s="21">
        <v>75</v>
      </c>
      <c r="D653" s="19">
        <f t="shared" si="12"/>
        <v>1</v>
      </c>
      <c r="E653" s="19" t="s">
        <v>260</v>
      </c>
    </row>
    <row r="654" spans="2:5" x14ac:dyDescent="0.3">
      <c r="B654" s="20">
        <v>19.899999999999999</v>
      </c>
      <c r="C654" s="21">
        <v>53.5</v>
      </c>
      <c r="D654" s="19">
        <f t="shared" si="12"/>
        <v>1</v>
      </c>
      <c r="E654" s="19" t="s">
        <v>260</v>
      </c>
    </row>
    <row r="655" spans="2:5" x14ac:dyDescent="0.3">
      <c r="B655" s="20">
        <v>16.7</v>
      </c>
      <c r="C655" s="21">
        <v>32.1</v>
      </c>
      <c r="D655" s="19">
        <f t="shared" si="12"/>
        <v>1</v>
      </c>
      <c r="E655" s="19" t="s">
        <v>264</v>
      </c>
    </row>
    <row r="656" spans="2:5" x14ac:dyDescent="0.3">
      <c r="B656" s="20">
        <v>15.4</v>
      </c>
      <c r="C656" s="21">
        <v>51.4</v>
      </c>
      <c r="D656" s="19">
        <f t="shared" si="12"/>
        <v>1</v>
      </c>
      <c r="E656" s="19" t="s">
        <v>264</v>
      </c>
    </row>
    <row r="657" spans="2:5" x14ac:dyDescent="0.3">
      <c r="B657" s="20">
        <v>12.4</v>
      </c>
      <c r="C657" s="21">
        <v>27.9</v>
      </c>
      <c r="D657" s="19">
        <f t="shared" si="12"/>
        <v>1</v>
      </c>
      <c r="E657" s="19" t="s">
        <v>264</v>
      </c>
    </row>
    <row r="658" spans="2:5" x14ac:dyDescent="0.3">
      <c r="B658" s="20">
        <v>16.899999999999999</v>
      </c>
      <c r="C658" s="21">
        <v>4</v>
      </c>
      <c r="D658" s="19">
        <f t="shared" si="12"/>
        <v>1</v>
      </c>
      <c r="E658" s="19" t="s">
        <v>264</v>
      </c>
    </row>
    <row r="659" spans="2:5" x14ac:dyDescent="0.3">
      <c r="B659" s="20">
        <v>19.899999999999999</v>
      </c>
      <c r="C659" s="21">
        <v>0.7</v>
      </c>
      <c r="D659" s="19">
        <f t="shared" si="12"/>
        <v>1</v>
      </c>
      <c r="E659" s="19" t="s">
        <v>268</v>
      </c>
    </row>
    <row r="660" spans="2:5" x14ac:dyDescent="0.3">
      <c r="B660" s="20">
        <v>9.5</v>
      </c>
      <c r="C660" s="21">
        <v>83.3</v>
      </c>
      <c r="D660" s="19">
        <f t="shared" si="12"/>
        <v>1</v>
      </c>
      <c r="E660" s="19" t="s">
        <v>270</v>
      </c>
    </row>
    <row r="661" spans="2:5" x14ac:dyDescent="0.3">
      <c r="B661" s="20">
        <v>17.899999999999999</v>
      </c>
      <c r="C661" s="21">
        <v>29.1</v>
      </c>
      <c r="D661" s="19">
        <f t="shared" si="12"/>
        <v>1</v>
      </c>
      <c r="E661" s="19" t="s">
        <v>270</v>
      </c>
    </row>
    <row r="662" spans="2:5" x14ac:dyDescent="0.3">
      <c r="B662" s="20">
        <v>19.899999999999999</v>
      </c>
      <c r="C662" s="21">
        <v>22.9</v>
      </c>
      <c r="D662" s="19">
        <f t="shared" si="12"/>
        <v>1</v>
      </c>
      <c r="E662" s="19" t="s">
        <v>270</v>
      </c>
    </row>
    <row r="663" spans="2:5" x14ac:dyDescent="0.3">
      <c r="B663" s="20">
        <v>20.399999999999999</v>
      </c>
      <c r="C663" s="21">
        <v>12.4</v>
      </c>
      <c r="D663" s="19">
        <f t="shared" si="12"/>
        <v>1</v>
      </c>
      <c r="E663" s="19" t="s">
        <v>270</v>
      </c>
    </row>
    <row r="664" spans="2:5" x14ac:dyDescent="0.3">
      <c r="B664" s="20">
        <v>23.9</v>
      </c>
      <c r="C664" s="21">
        <v>28.2</v>
      </c>
      <c r="D664" s="19">
        <f t="shared" si="12"/>
        <v>1</v>
      </c>
      <c r="E664" s="19" t="s">
        <v>270</v>
      </c>
    </row>
    <row r="665" spans="2:5" x14ac:dyDescent="0.3">
      <c r="B665" s="20">
        <v>26.9</v>
      </c>
      <c r="C665" s="21">
        <v>31</v>
      </c>
      <c r="D665" s="19">
        <f t="shared" si="12"/>
        <v>1</v>
      </c>
      <c r="E665" s="19" t="s">
        <v>270</v>
      </c>
    </row>
    <row r="666" spans="2:5" x14ac:dyDescent="0.3">
      <c r="B666" s="20">
        <v>29.9</v>
      </c>
      <c r="C666" s="21">
        <v>16.399999999999999</v>
      </c>
      <c r="D666" s="19">
        <f t="shared" si="12"/>
        <v>1</v>
      </c>
      <c r="E666" s="19" t="s">
        <v>270</v>
      </c>
    </row>
    <row r="667" spans="2:5" x14ac:dyDescent="0.3">
      <c r="B667" s="20">
        <v>18.600000000000001</v>
      </c>
      <c r="C667" s="21">
        <v>8.9</v>
      </c>
      <c r="D667" s="19">
        <f t="shared" si="12"/>
        <v>1</v>
      </c>
      <c r="E667" s="19" t="s">
        <v>270</v>
      </c>
    </row>
    <row r="668" spans="2:5" x14ac:dyDescent="0.3">
      <c r="B668" s="20">
        <v>10.9</v>
      </c>
      <c r="C668" s="21">
        <v>66.8</v>
      </c>
      <c r="D668" s="19">
        <f t="shared" si="12"/>
        <v>1</v>
      </c>
      <c r="E668" s="19" t="s">
        <v>270</v>
      </c>
    </row>
    <row r="669" spans="2:5" x14ac:dyDescent="0.3">
      <c r="B669" s="20">
        <v>18.899999999999999</v>
      </c>
      <c r="C669" s="21">
        <v>7.7</v>
      </c>
      <c r="D669" s="19">
        <f t="shared" si="12"/>
        <v>1</v>
      </c>
      <c r="E669" s="19" t="s">
        <v>270</v>
      </c>
    </row>
    <row r="670" spans="2:5" x14ac:dyDescent="0.3">
      <c r="B670" s="20">
        <v>23.9</v>
      </c>
      <c r="C670" s="21">
        <v>14.3</v>
      </c>
      <c r="D670" s="19">
        <f t="shared" si="12"/>
        <v>1</v>
      </c>
      <c r="E670" s="19" t="s">
        <v>270</v>
      </c>
    </row>
    <row r="671" spans="2:5" x14ac:dyDescent="0.3">
      <c r="B671" s="20">
        <v>18.899999999999999</v>
      </c>
      <c r="C671" s="21">
        <v>36.4</v>
      </c>
      <c r="D671" s="19">
        <f t="shared" si="12"/>
        <v>1</v>
      </c>
      <c r="E671" s="19" t="s">
        <v>270</v>
      </c>
    </row>
    <row r="672" spans="2:5" x14ac:dyDescent="0.3">
      <c r="B672" s="20">
        <v>3.9</v>
      </c>
      <c r="C672" s="21">
        <v>78</v>
      </c>
      <c r="D672" s="19">
        <f t="shared" si="12"/>
        <v>1</v>
      </c>
      <c r="E672" s="19" t="s">
        <v>276</v>
      </c>
    </row>
    <row r="673" spans="2:5" x14ac:dyDescent="0.3">
      <c r="B673" s="20">
        <v>11.9</v>
      </c>
      <c r="C673" s="21">
        <v>45.8</v>
      </c>
      <c r="D673" s="19">
        <f t="shared" si="12"/>
        <v>1</v>
      </c>
      <c r="E673" s="19" t="s">
        <v>276</v>
      </c>
    </row>
    <row r="674" spans="2:5" x14ac:dyDescent="0.3">
      <c r="B674" s="20">
        <v>20.9</v>
      </c>
      <c r="C674" s="21">
        <v>29.5</v>
      </c>
      <c r="D674" s="19">
        <f t="shared" si="12"/>
        <v>1</v>
      </c>
      <c r="E674" s="19" t="s">
        <v>279</v>
      </c>
    </row>
    <row r="675" spans="2:5" x14ac:dyDescent="0.3">
      <c r="B675" s="20">
        <v>32.1</v>
      </c>
      <c r="C675" s="21">
        <v>4.3</v>
      </c>
      <c r="D675" s="19">
        <f t="shared" si="12"/>
        <v>1</v>
      </c>
      <c r="E675" s="19" t="s">
        <v>279</v>
      </c>
    </row>
    <row r="676" spans="2:5" x14ac:dyDescent="0.3">
      <c r="B676" s="20">
        <v>14.5</v>
      </c>
      <c r="C676" s="21">
        <v>59.6</v>
      </c>
      <c r="D676" s="19">
        <f t="shared" si="12"/>
        <v>1</v>
      </c>
      <c r="E676" s="19" t="s">
        <v>279</v>
      </c>
    </row>
    <row r="677" spans="2:5" x14ac:dyDescent="0.3">
      <c r="B677" s="20">
        <v>19.899999999999999</v>
      </c>
      <c r="C677" s="21">
        <v>33.299999999999997</v>
      </c>
      <c r="D677" s="19">
        <f t="shared" si="12"/>
        <v>1</v>
      </c>
      <c r="E677" s="19" t="s">
        <v>279</v>
      </c>
    </row>
    <row r="678" spans="2:5" x14ac:dyDescent="0.3">
      <c r="B678" s="20">
        <v>29.6</v>
      </c>
      <c r="C678" s="21">
        <v>1.9</v>
      </c>
      <c r="D678" s="19">
        <f t="shared" si="12"/>
        <v>1</v>
      </c>
      <c r="E678" s="19" t="s">
        <v>279</v>
      </c>
    </row>
    <row r="679" spans="2:5" x14ac:dyDescent="0.3">
      <c r="B679" s="20">
        <v>17.899999999999999</v>
      </c>
      <c r="C679" s="21">
        <v>31.8</v>
      </c>
      <c r="D679" s="19">
        <f t="shared" si="12"/>
        <v>1</v>
      </c>
      <c r="E679" s="19" t="s">
        <v>279</v>
      </c>
    </row>
    <row r="680" spans="2:5" x14ac:dyDescent="0.3">
      <c r="B680" s="20">
        <v>6.5</v>
      </c>
      <c r="C680" s="21">
        <v>90</v>
      </c>
      <c r="D680" s="19">
        <f t="shared" si="12"/>
        <v>1</v>
      </c>
      <c r="E680" s="19" t="s">
        <v>279</v>
      </c>
    </row>
    <row r="681" spans="2:5" x14ac:dyDescent="0.3">
      <c r="B681" s="20">
        <v>8.9</v>
      </c>
      <c r="C681" s="21">
        <v>55</v>
      </c>
      <c r="D681" s="19">
        <f t="shared" si="12"/>
        <v>1</v>
      </c>
      <c r="E681" s="19" t="s">
        <v>279</v>
      </c>
    </row>
    <row r="682" spans="2:5" x14ac:dyDescent="0.3">
      <c r="B682" s="20">
        <v>12.9</v>
      </c>
      <c r="C682" s="21">
        <v>41.5</v>
      </c>
      <c r="D682" s="19">
        <f t="shared" si="12"/>
        <v>1</v>
      </c>
      <c r="E682" s="19" t="s">
        <v>279</v>
      </c>
    </row>
    <row r="683" spans="2:5" x14ac:dyDescent="0.3">
      <c r="B683" s="20">
        <v>11.9</v>
      </c>
      <c r="C683" s="21">
        <v>46</v>
      </c>
      <c r="D683" s="19">
        <f t="shared" si="12"/>
        <v>1</v>
      </c>
      <c r="E683" s="19" t="s">
        <v>279</v>
      </c>
    </row>
    <row r="684" spans="2:5" x14ac:dyDescent="0.3">
      <c r="B684" s="20">
        <v>18.899999999999999</v>
      </c>
      <c r="C684" s="21">
        <v>25.9</v>
      </c>
      <c r="D684" s="19">
        <f t="shared" si="12"/>
        <v>1</v>
      </c>
      <c r="E684" s="19" t="s">
        <v>279</v>
      </c>
    </row>
    <row r="685" spans="2:5" x14ac:dyDescent="0.3">
      <c r="B685" s="20">
        <v>18.899999999999999</v>
      </c>
      <c r="C685" s="21">
        <v>28.1</v>
      </c>
      <c r="D685" s="19">
        <f t="shared" si="12"/>
        <v>1</v>
      </c>
      <c r="E685" s="19" t="s">
        <v>279</v>
      </c>
    </row>
    <row r="686" spans="2:5" x14ac:dyDescent="0.3">
      <c r="B686" s="20">
        <v>12.9</v>
      </c>
      <c r="C686" s="21">
        <v>39.9</v>
      </c>
      <c r="D686" s="19">
        <f t="shared" si="12"/>
        <v>1</v>
      </c>
      <c r="E686" s="19" t="s">
        <v>279</v>
      </c>
    </row>
    <row r="687" spans="2:5" x14ac:dyDescent="0.3">
      <c r="B687" s="20">
        <v>11.9</v>
      </c>
      <c r="C687" s="21">
        <v>63.8</v>
      </c>
      <c r="D687" s="19">
        <f t="shared" si="12"/>
        <v>1</v>
      </c>
      <c r="E687" s="19" t="s">
        <v>279</v>
      </c>
    </row>
    <row r="688" spans="2:5" x14ac:dyDescent="0.3">
      <c r="B688" s="20">
        <v>26.9</v>
      </c>
      <c r="C688" s="21">
        <v>29.7</v>
      </c>
      <c r="D688" s="19">
        <f t="shared" si="12"/>
        <v>1</v>
      </c>
      <c r="E688" s="19" t="s">
        <v>279</v>
      </c>
    </row>
    <row r="689" spans="2:5" x14ac:dyDescent="0.3">
      <c r="B689" s="20">
        <v>16</v>
      </c>
      <c r="C689" s="21">
        <v>42</v>
      </c>
      <c r="D689" s="19">
        <f t="shared" si="12"/>
        <v>1</v>
      </c>
      <c r="E689" s="19" t="s">
        <v>279</v>
      </c>
    </row>
    <row r="690" spans="2:5" x14ac:dyDescent="0.3">
      <c r="B690" s="20">
        <v>22.9</v>
      </c>
      <c r="C690" s="21">
        <v>28.5</v>
      </c>
      <c r="D690" s="19">
        <f t="shared" si="12"/>
        <v>1</v>
      </c>
      <c r="E690" s="19" t="s">
        <v>279</v>
      </c>
    </row>
    <row r="691" spans="2:5" x14ac:dyDescent="0.3">
      <c r="B691" s="20">
        <v>30.1</v>
      </c>
      <c r="C691" s="21">
        <v>3.2</v>
      </c>
      <c r="D691" s="19">
        <f t="shared" si="12"/>
        <v>1</v>
      </c>
      <c r="E691" s="19" t="s">
        <v>279</v>
      </c>
    </row>
    <row r="692" spans="2:5" x14ac:dyDescent="0.3">
      <c r="B692" s="20">
        <v>9.9</v>
      </c>
      <c r="C692" s="21">
        <v>50</v>
      </c>
      <c r="D692" s="19">
        <f t="shared" si="12"/>
        <v>1</v>
      </c>
      <c r="E692" s="19" t="s">
        <v>279</v>
      </c>
    </row>
    <row r="693" spans="2:5" x14ac:dyDescent="0.3">
      <c r="B693" s="20">
        <v>12.9</v>
      </c>
      <c r="C693" s="21">
        <v>12.8</v>
      </c>
      <c r="D693" s="19">
        <f t="shared" si="12"/>
        <v>1</v>
      </c>
      <c r="E693" s="19" t="s">
        <v>279</v>
      </c>
    </row>
    <row r="694" spans="2:5" x14ac:dyDescent="0.3">
      <c r="B694" s="20">
        <v>13.8</v>
      </c>
      <c r="C694" s="21">
        <v>40</v>
      </c>
      <c r="D694" s="19">
        <f t="shared" si="12"/>
        <v>1</v>
      </c>
      <c r="E694" s="19" t="s">
        <v>279</v>
      </c>
    </row>
    <row r="695" spans="2:5" x14ac:dyDescent="0.3">
      <c r="B695" s="20">
        <v>15.6</v>
      </c>
      <c r="C695" s="21">
        <v>27</v>
      </c>
      <c r="D695" s="19">
        <f t="shared" si="12"/>
        <v>1</v>
      </c>
      <c r="E695" s="19" t="s">
        <v>279</v>
      </c>
    </row>
    <row r="696" spans="2:5" x14ac:dyDescent="0.3">
      <c r="B696" s="20">
        <v>14.9</v>
      </c>
      <c r="C696" s="21">
        <v>14.2</v>
      </c>
      <c r="D696" s="19">
        <f t="shared" si="12"/>
        <v>1</v>
      </c>
      <c r="E696" s="19" t="s">
        <v>279</v>
      </c>
    </row>
    <row r="697" spans="2:5" x14ac:dyDescent="0.3">
      <c r="B697" s="20">
        <v>14.9</v>
      </c>
      <c r="C697" s="21">
        <v>24.7</v>
      </c>
      <c r="D697" s="19">
        <f t="shared" si="12"/>
        <v>1</v>
      </c>
      <c r="E697" s="19" t="s">
        <v>279</v>
      </c>
    </row>
    <row r="698" spans="2:5" x14ac:dyDescent="0.3">
      <c r="B698" s="20">
        <v>17.899999999999999</v>
      </c>
      <c r="C698" s="21">
        <v>17.7</v>
      </c>
      <c r="D698" s="19">
        <f t="shared" si="12"/>
        <v>1</v>
      </c>
      <c r="E698" s="19" t="s">
        <v>279</v>
      </c>
    </row>
    <row r="699" spans="2:5" x14ac:dyDescent="0.3">
      <c r="B699" s="20">
        <v>16.899999999999999</v>
      </c>
      <c r="C699" s="21">
        <v>22</v>
      </c>
      <c r="D699" s="19">
        <f t="shared" si="12"/>
        <v>1</v>
      </c>
      <c r="E699" s="19" t="s">
        <v>279</v>
      </c>
    </row>
    <row r="700" spans="2:5" x14ac:dyDescent="0.3">
      <c r="B700" s="20">
        <v>12.9</v>
      </c>
      <c r="C700" s="21">
        <v>77.3</v>
      </c>
      <c r="D700" s="19">
        <f t="shared" si="12"/>
        <v>1</v>
      </c>
      <c r="E700" s="19" t="s">
        <v>279</v>
      </c>
    </row>
    <row r="701" spans="2:5" x14ac:dyDescent="0.3">
      <c r="B701" s="20">
        <v>9.9</v>
      </c>
      <c r="C701" s="21">
        <v>45.7</v>
      </c>
      <c r="D701" s="19">
        <f t="shared" si="12"/>
        <v>1</v>
      </c>
      <c r="E701" s="19" t="s">
        <v>279</v>
      </c>
    </row>
    <row r="702" spans="2:5" x14ac:dyDescent="0.3">
      <c r="B702" s="20">
        <v>13.4</v>
      </c>
      <c r="C702" s="21">
        <v>75.400000000000006</v>
      </c>
      <c r="D702" s="19">
        <f t="shared" si="12"/>
        <v>1</v>
      </c>
      <c r="E702" s="19" t="s">
        <v>279</v>
      </c>
    </row>
    <row r="703" spans="2:5" x14ac:dyDescent="0.3">
      <c r="B703" s="20">
        <v>11.9</v>
      </c>
      <c r="C703" s="21">
        <v>26.5</v>
      </c>
      <c r="D703" s="19">
        <f t="shared" si="12"/>
        <v>1</v>
      </c>
      <c r="E703" s="19" t="s">
        <v>279</v>
      </c>
    </row>
    <row r="704" spans="2:5" x14ac:dyDescent="0.3">
      <c r="B704" s="20">
        <v>15.9</v>
      </c>
      <c r="C704" s="21">
        <v>27.4</v>
      </c>
      <c r="D704" s="19">
        <f t="shared" si="12"/>
        <v>1</v>
      </c>
      <c r="E704" s="19" t="s">
        <v>279</v>
      </c>
    </row>
    <row r="705" spans="2:5" x14ac:dyDescent="0.3">
      <c r="B705" s="20">
        <v>14.9</v>
      </c>
      <c r="C705" s="21">
        <v>25.9</v>
      </c>
      <c r="D705" s="19">
        <f t="shared" si="12"/>
        <v>1</v>
      </c>
      <c r="E705" s="19" t="s">
        <v>279</v>
      </c>
    </row>
    <row r="706" spans="2:5" x14ac:dyDescent="0.3">
      <c r="B706" s="20">
        <v>13.9</v>
      </c>
      <c r="C706" s="21">
        <v>49.7</v>
      </c>
      <c r="D706" s="19">
        <f t="shared" si="12"/>
        <v>1</v>
      </c>
      <c r="E706" s="19" t="s">
        <v>279</v>
      </c>
    </row>
    <row r="707" spans="2:5" x14ac:dyDescent="0.3">
      <c r="B707" s="20">
        <v>10.9</v>
      </c>
      <c r="C707" s="21">
        <v>62.7</v>
      </c>
      <c r="D707" s="19">
        <f t="shared" si="12"/>
        <v>1</v>
      </c>
      <c r="E707" s="19" t="s">
        <v>279</v>
      </c>
    </row>
    <row r="708" spans="2:5" x14ac:dyDescent="0.3">
      <c r="B708" s="20">
        <v>15.9</v>
      </c>
      <c r="C708" s="21">
        <v>34.1</v>
      </c>
      <c r="D708" s="19">
        <f t="shared" ref="D708:D745" si="13">IF(OR(E708="BMW",E708="Buick",E708="Cadillac",E708="Chrysler",E708="Hummer",E708="Jaguar",E708="Land Rove",E708="Lexus",E708="Lincoln",E708="MercBenz",E708="MiniCoo",E708="Porsche",E708="Saab"),0,1)</f>
        <v>1</v>
      </c>
      <c r="E708" s="19" t="s">
        <v>279</v>
      </c>
    </row>
    <row r="709" spans="2:5" x14ac:dyDescent="0.3">
      <c r="B709" s="20">
        <v>16.899999999999999</v>
      </c>
      <c r="C709" s="21">
        <v>29.4</v>
      </c>
      <c r="D709" s="19">
        <f t="shared" si="13"/>
        <v>1</v>
      </c>
      <c r="E709" s="19" t="s">
        <v>279</v>
      </c>
    </row>
    <row r="710" spans="2:5" x14ac:dyDescent="0.3">
      <c r="B710" s="20">
        <v>31.9</v>
      </c>
      <c r="C710" s="21">
        <v>5.3</v>
      </c>
      <c r="D710" s="19">
        <f t="shared" si="13"/>
        <v>1</v>
      </c>
      <c r="E710" s="19" t="s">
        <v>279</v>
      </c>
    </row>
    <row r="711" spans="2:5" x14ac:dyDescent="0.3">
      <c r="B711" s="20">
        <v>26.9</v>
      </c>
      <c r="C711" s="21">
        <v>26.9</v>
      </c>
      <c r="D711" s="19">
        <f t="shared" si="13"/>
        <v>1</v>
      </c>
      <c r="E711" s="19" t="s">
        <v>279</v>
      </c>
    </row>
    <row r="712" spans="2:5" x14ac:dyDescent="0.3">
      <c r="B712" s="20">
        <v>19.899999999999999</v>
      </c>
      <c r="C712" s="21">
        <v>25.4</v>
      </c>
      <c r="D712" s="19">
        <f t="shared" si="13"/>
        <v>1</v>
      </c>
      <c r="E712" s="19" t="s">
        <v>279</v>
      </c>
    </row>
    <row r="713" spans="2:5" x14ac:dyDescent="0.3">
      <c r="B713" s="20">
        <v>31.3</v>
      </c>
      <c r="C713" s="21">
        <v>6.3</v>
      </c>
      <c r="D713" s="19">
        <f t="shared" si="13"/>
        <v>1</v>
      </c>
      <c r="E713" s="19" t="s">
        <v>279</v>
      </c>
    </row>
    <row r="714" spans="2:5" x14ac:dyDescent="0.3">
      <c r="B714" s="20">
        <v>9.9</v>
      </c>
      <c r="C714" s="21">
        <v>68.7</v>
      </c>
      <c r="D714" s="19">
        <f t="shared" si="13"/>
        <v>1</v>
      </c>
      <c r="E714" s="19" t="s">
        <v>279</v>
      </c>
    </row>
    <row r="715" spans="2:5" x14ac:dyDescent="0.3">
      <c r="B715" s="20">
        <v>25.9</v>
      </c>
      <c r="C715" s="21">
        <v>31.7</v>
      </c>
      <c r="D715" s="19">
        <f t="shared" si="13"/>
        <v>1</v>
      </c>
      <c r="E715" s="19" t="s">
        <v>279</v>
      </c>
    </row>
    <row r="716" spans="2:5" x14ac:dyDescent="0.3">
      <c r="B716" s="20">
        <v>9.9</v>
      </c>
      <c r="C716" s="21">
        <v>38.5</v>
      </c>
      <c r="D716" s="19">
        <f t="shared" si="13"/>
        <v>1</v>
      </c>
      <c r="E716" s="19" t="s">
        <v>279</v>
      </c>
    </row>
    <row r="717" spans="2:5" x14ac:dyDescent="0.3">
      <c r="B717" s="20">
        <v>12.9</v>
      </c>
      <c r="C717" s="21">
        <v>56.8</v>
      </c>
      <c r="D717" s="19">
        <f t="shared" si="13"/>
        <v>1</v>
      </c>
      <c r="E717" s="19" t="s">
        <v>279</v>
      </c>
    </row>
    <row r="718" spans="2:5" x14ac:dyDescent="0.3">
      <c r="B718" s="20">
        <v>15.2</v>
      </c>
      <c r="C718" s="21">
        <v>29.4</v>
      </c>
      <c r="D718" s="19">
        <f t="shared" si="13"/>
        <v>1</v>
      </c>
      <c r="E718" s="19" t="s">
        <v>279</v>
      </c>
    </row>
    <row r="719" spans="2:5" x14ac:dyDescent="0.3">
      <c r="B719" s="20">
        <v>13.9</v>
      </c>
      <c r="C719" s="21">
        <v>59.5</v>
      </c>
      <c r="D719" s="19">
        <f t="shared" si="13"/>
        <v>1</v>
      </c>
      <c r="E719" s="19" t="s">
        <v>279</v>
      </c>
    </row>
    <row r="720" spans="2:5" x14ac:dyDescent="0.3">
      <c r="B720" s="20">
        <v>19.899999999999999</v>
      </c>
      <c r="C720" s="21">
        <v>31.3</v>
      </c>
      <c r="D720" s="19">
        <f t="shared" si="13"/>
        <v>1</v>
      </c>
      <c r="E720" s="19" t="s">
        <v>279</v>
      </c>
    </row>
    <row r="721" spans="2:5" x14ac:dyDescent="0.3">
      <c r="B721" s="20">
        <v>17.899999999999999</v>
      </c>
      <c r="C721" s="21">
        <v>43.8</v>
      </c>
      <c r="D721" s="19">
        <f t="shared" si="13"/>
        <v>1</v>
      </c>
      <c r="E721" s="19" t="s">
        <v>279</v>
      </c>
    </row>
    <row r="722" spans="2:5" x14ac:dyDescent="0.3">
      <c r="B722" s="20">
        <v>8.9</v>
      </c>
      <c r="C722" s="21">
        <v>59.4</v>
      </c>
      <c r="D722" s="19">
        <f t="shared" si="13"/>
        <v>1</v>
      </c>
      <c r="E722" s="19" t="s">
        <v>279</v>
      </c>
    </row>
    <row r="723" spans="2:5" x14ac:dyDescent="0.3">
      <c r="B723" s="20">
        <v>35.9</v>
      </c>
      <c r="C723" s="21">
        <v>5.4</v>
      </c>
      <c r="D723" s="19">
        <f t="shared" si="13"/>
        <v>1</v>
      </c>
      <c r="E723" s="19" t="s">
        <v>279</v>
      </c>
    </row>
    <row r="724" spans="2:5" x14ac:dyDescent="0.3">
      <c r="B724" s="20">
        <v>17.399999999999999</v>
      </c>
      <c r="C724" s="21">
        <v>27.6</v>
      </c>
      <c r="D724" s="19">
        <f t="shared" si="13"/>
        <v>1</v>
      </c>
      <c r="E724" s="19" t="s">
        <v>279</v>
      </c>
    </row>
    <row r="725" spans="2:5" x14ac:dyDescent="0.3">
      <c r="B725" s="20">
        <v>14.9</v>
      </c>
      <c r="C725" s="21">
        <v>20.2</v>
      </c>
      <c r="D725" s="19">
        <f t="shared" si="13"/>
        <v>1</v>
      </c>
      <c r="E725" s="19" t="s">
        <v>279</v>
      </c>
    </row>
    <row r="726" spans="2:5" x14ac:dyDescent="0.3">
      <c r="B726" s="20">
        <v>11.6</v>
      </c>
      <c r="C726" s="21">
        <v>12.4</v>
      </c>
      <c r="D726" s="19">
        <f t="shared" si="13"/>
        <v>1</v>
      </c>
      <c r="E726" s="19" t="s">
        <v>279</v>
      </c>
    </row>
    <row r="727" spans="2:5" x14ac:dyDescent="0.3">
      <c r="B727" s="20">
        <v>9.9</v>
      </c>
      <c r="C727" s="21">
        <v>30.8</v>
      </c>
      <c r="D727" s="19">
        <f t="shared" si="13"/>
        <v>1</v>
      </c>
      <c r="E727" s="19" t="s">
        <v>293</v>
      </c>
    </row>
    <row r="728" spans="2:5" x14ac:dyDescent="0.3">
      <c r="B728" s="20">
        <v>17.899999999999999</v>
      </c>
      <c r="C728" s="21">
        <v>19.2</v>
      </c>
      <c r="D728" s="19">
        <f t="shared" si="13"/>
        <v>1</v>
      </c>
      <c r="E728" s="19" t="s">
        <v>293</v>
      </c>
    </row>
    <row r="729" spans="2:5" x14ac:dyDescent="0.3">
      <c r="B729" s="20">
        <v>8.9</v>
      </c>
      <c r="C729" s="21">
        <v>83.9</v>
      </c>
      <c r="D729" s="19">
        <f t="shared" si="13"/>
        <v>1</v>
      </c>
      <c r="E729" s="19" t="s">
        <v>293</v>
      </c>
    </row>
    <row r="730" spans="2:5" x14ac:dyDescent="0.3">
      <c r="B730" s="20">
        <v>3.8</v>
      </c>
      <c r="C730" s="21">
        <v>113</v>
      </c>
      <c r="D730" s="19">
        <f t="shared" si="13"/>
        <v>1</v>
      </c>
      <c r="E730" s="19" t="s">
        <v>293</v>
      </c>
    </row>
    <row r="731" spans="2:5" x14ac:dyDescent="0.3">
      <c r="B731" s="20">
        <v>14.8</v>
      </c>
      <c r="C731" s="21">
        <v>44.6</v>
      </c>
      <c r="D731" s="19">
        <f t="shared" si="13"/>
        <v>1</v>
      </c>
      <c r="E731" s="19" t="s">
        <v>293</v>
      </c>
    </row>
    <row r="732" spans="2:5" x14ac:dyDescent="0.3">
      <c r="B732" s="20">
        <v>14.9</v>
      </c>
      <c r="C732" s="21">
        <v>38.9</v>
      </c>
      <c r="D732" s="19">
        <f t="shared" si="13"/>
        <v>1</v>
      </c>
      <c r="E732" s="19" t="s">
        <v>293</v>
      </c>
    </row>
    <row r="733" spans="2:5" x14ac:dyDescent="0.3">
      <c r="B733" s="20">
        <v>14.8</v>
      </c>
      <c r="C733" s="21">
        <v>39.799999999999997</v>
      </c>
      <c r="D733" s="19">
        <f t="shared" si="13"/>
        <v>1</v>
      </c>
      <c r="E733" s="19" t="s">
        <v>293</v>
      </c>
    </row>
    <row r="734" spans="2:5" x14ac:dyDescent="0.3">
      <c r="B734" s="20">
        <v>14.8</v>
      </c>
      <c r="C734" s="21">
        <v>43.4</v>
      </c>
      <c r="D734" s="19">
        <f t="shared" si="13"/>
        <v>1</v>
      </c>
      <c r="E734" s="19" t="s">
        <v>293</v>
      </c>
    </row>
    <row r="735" spans="2:5" x14ac:dyDescent="0.3">
      <c r="B735" s="20">
        <v>4.9000000000000004</v>
      </c>
      <c r="C735" s="21">
        <v>80</v>
      </c>
      <c r="D735" s="19">
        <f t="shared" si="13"/>
        <v>1</v>
      </c>
      <c r="E735" s="19" t="s">
        <v>293</v>
      </c>
    </row>
    <row r="736" spans="2:5" x14ac:dyDescent="0.3">
      <c r="B736" s="20">
        <v>7.9</v>
      </c>
      <c r="C736" s="21">
        <v>68.599999999999994</v>
      </c>
      <c r="D736" s="19">
        <f t="shared" si="13"/>
        <v>1</v>
      </c>
      <c r="E736" s="19" t="s">
        <v>293</v>
      </c>
    </row>
    <row r="737" spans="2:5" x14ac:dyDescent="0.3">
      <c r="B737" s="20">
        <v>17.8</v>
      </c>
      <c r="C737" s="21">
        <v>32</v>
      </c>
      <c r="D737" s="19">
        <f t="shared" si="13"/>
        <v>1</v>
      </c>
      <c r="E737" s="19" t="s">
        <v>293</v>
      </c>
    </row>
    <row r="738" spans="2:5" x14ac:dyDescent="0.3">
      <c r="B738" s="20">
        <v>15.8</v>
      </c>
      <c r="C738" s="21">
        <v>43</v>
      </c>
      <c r="D738" s="19">
        <f t="shared" si="13"/>
        <v>1</v>
      </c>
      <c r="E738" s="19" t="s">
        <v>293</v>
      </c>
    </row>
    <row r="739" spans="2:5" x14ac:dyDescent="0.3">
      <c r="B739" s="20">
        <v>14.8</v>
      </c>
      <c r="C739" s="21">
        <v>51.1</v>
      </c>
      <c r="D739" s="19">
        <f t="shared" si="13"/>
        <v>1</v>
      </c>
      <c r="E739" s="19" t="s">
        <v>293</v>
      </c>
    </row>
    <row r="740" spans="2:5" x14ac:dyDescent="0.3">
      <c r="B740" s="20">
        <v>8.3000000000000007</v>
      </c>
      <c r="C740" s="21">
        <v>80.900000000000006</v>
      </c>
      <c r="D740" s="19">
        <f t="shared" si="13"/>
        <v>1</v>
      </c>
      <c r="E740" s="19" t="s">
        <v>293</v>
      </c>
    </row>
    <row r="741" spans="2:5" x14ac:dyDescent="0.3">
      <c r="B741" s="20">
        <v>7.9</v>
      </c>
      <c r="C741" s="21">
        <v>92</v>
      </c>
      <c r="D741" s="19">
        <f t="shared" si="13"/>
        <v>1</v>
      </c>
      <c r="E741" s="19" t="s">
        <v>293</v>
      </c>
    </row>
    <row r="742" spans="2:5" x14ac:dyDescent="0.3">
      <c r="B742" s="20">
        <v>14.9</v>
      </c>
      <c r="C742" s="21">
        <v>49.6</v>
      </c>
      <c r="D742" s="19">
        <f t="shared" si="13"/>
        <v>1</v>
      </c>
      <c r="E742" s="19" t="s">
        <v>293</v>
      </c>
    </row>
    <row r="743" spans="2:5" x14ac:dyDescent="0.3">
      <c r="B743" s="20">
        <v>9.9</v>
      </c>
      <c r="C743" s="21">
        <v>55.9</v>
      </c>
      <c r="D743" s="19">
        <f t="shared" si="13"/>
        <v>1</v>
      </c>
      <c r="E743" s="19" t="s">
        <v>293</v>
      </c>
    </row>
    <row r="744" spans="2:5" x14ac:dyDescent="0.3">
      <c r="B744" s="20">
        <v>5.9</v>
      </c>
      <c r="C744" s="21">
        <v>80</v>
      </c>
      <c r="D744" s="19">
        <f t="shared" si="13"/>
        <v>1</v>
      </c>
      <c r="E744" s="19" t="s">
        <v>293</v>
      </c>
    </row>
    <row r="745" spans="2:5" x14ac:dyDescent="0.3">
      <c r="B745" s="20">
        <v>24.4</v>
      </c>
      <c r="C745" s="21">
        <v>27.6</v>
      </c>
      <c r="D745" s="19">
        <f t="shared" si="13"/>
        <v>1</v>
      </c>
      <c r="E745" s="19" t="s">
        <v>293</v>
      </c>
    </row>
    <row r="774" spans="8:10" ht="15" thickBot="1" x14ac:dyDescent="0.35">
      <c r="H774" s="6"/>
      <c r="I774" s="6"/>
      <c r="J774" s="6"/>
    </row>
  </sheetData>
  <autoFilter ref="B2:E745" xr:uid="{42E3BE08-6795-4D75-93CA-4279CE72987C}"/>
  <mergeCells count="4">
    <mergeCell ref="H51:I51"/>
    <mergeCell ref="K51:L51"/>
    <mergeCell ref="K44:L44"/>
    <mergeCell ref="H44:I44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1894-9E36-4323-B70F-F9E11FCB6BE5}">
  <dimension ref="C2:C12"/>
  <sheetViews>
    <sheetView workbookViewId="0">
      <selection activeCell="J9" sqref="J9"/>
    </sheetView>
  </sheetViews>
  <sheetFormatPr defaultRowHeight="14.4" x14ac:dyDescent="0.3"/>
  <cols>
    <col min="3" max="3" width="47.33203125" bestFit="1" customWidth="1"/>
  </cols>
  <sheetData>
    <row r="2" spans="3:3" x14ac:dyDescent="0.3">
      <c r="C2" s="59" t="s">
        <v>350</v>
      </c>
    </row>
    <row r="3" spans="3:3" x14ac:dyDescent="0.3">
      <c r="C3" s="60" t="s">
        <v>351</v>
      </c>
    </row>
    <row r="4" spans="3:3" x14ac:dyDescent="0.3">
      <c r="C4" s="61" t="s">
        <v>352</v>
      </c>
    </row>
    <row r="5" spans="3:3" x14ac:dyDescent="0.3">
      <c r="C5" s="60"/>
    </row>
    <row r="6" spans="3:3" x14ac:dyDescent="0.3">
      <c r="C6" s="59" t="s">
        <v>353</v>
      </c>
    </row>
    <row r="7" spans="3:3" x14ac:dyDescent="0.3">
      <c r="C7" s="60" t="s">
        <v>354</v>
      </c>
    </row>
    <row r="8" spans="3:3" x14ac:dyDescent="0.3">
      <c r="C8" s="61" t="s">
        <v>355</v>
      </c>
    </row>
    <row r="9" spans="3:3" x14ac:dyDescent="0.3">
      <c r="C9" s="60"/>
    </row>
    <row r="10" spans="3:3" x14ac:dyDescent="0.3">
      <c r="C10" s="59" t="s">
        <v>356</v>
      </c>
    </row>
    <row r="11" spans="3:3" x14ac:dyDescent="0.3">
      <c r="C11" s="60" t="s">
        <v>357</v>
      </c>
    </row>
    <row r="12" spans="3:3" x14ac:dyDescent="0.3">
      <c r="C12" s="61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65D-E237-457D-B1CD-FE739B62ADE4}">
  <dimension ref="A1:T602"/>
  <sheetViews>
    <sheetView workbookViewId="0">
      <selection activeCell="P15" sqref="P15"/>
    </sheetView>
  </sheetViews>
  <sheetFormatPr defaultRowHeight="14.4" x14ac:dyDescent="0.3"/>
  <cols>
    <col min="1" max="1" width="16.5546875" customWidth="1"/>
    <col min="4" max="4" width="11.6640625" bestFit="1" customWidth="1"/>
    <col min="7" max="7" width="10.6640625" bestFit="1" customWidth="1"/>
    <col min="8" max="8" width="10.77734375" bestFit="1" customWidth="1"/>
    <col min="10" max="10" width="7.33203125" bestFit="1" customWidth="1"/>
    <col min="11" max="11" width="12.21875" bestFit="1" customWidth="1"/>
  </cols>
  <sheetData>
    <row r="1" spans="1:20" x14ac:dyDescent="0.3">
      <c r="A1" s="15" t="s">
        <v>28</v>
      </c>
      <c r="B1" s="13" t="s">
        <v>18</v>
      </c>
      <c r="C1" s="12" t="s">
        <v>21</v>
      </c>
      <c r="D1" s="12" t="s">
        <v>546</v>
      </c>
      <c r="E1" s="17" t="s">
        <v>30</v>
      </c>
      <c r="F1" s="10"/>
    </row>
    <row r="2" spans="1:20" x14ac:dyDescent="0.3">
      <c r="A2" s="22">
        <v>0</v>
      </c>
      <c r="B2" s="20">
        <v>24.9</v>
      </c>
      <c r="C2" s="19">
        <v>5</v>
      </c>
      <c r="D2" s="19">
        <f>IF(E2="SUV",1,0)</f>
        <v>1</v>
      </c>
      <c r="E2" s="24" t="s">
        <v>34</v>
      </c>
      <c r="J2" s="39" t="s">
        <v>564</v>
      </c>
      <c r="K2" s="39">
        <v>0</v>
      </c>
      <c r="N2" s="151" t="s">
        <v>569</v>
      </c>
      <c r="O2" s="169" t="s">
        <v>570</v>
      </c>
      <c r="P2" s="151" t="s">
        <v>571</v>
      </c>
    </row>
    <row r="3" spans="1:20" x14ac:dyDescent="0.3">
      <c r="A3" s="22">
        <v>0</v>
      </c>
      <c r="B3" s="20">
        <v>13.5</v>
      </c>
      <c r="C3" s="19">
        <v>4</v>
      </c>
      <c r="D3" s="19">
        <f t="shared" ref="D3:D66" si="0">IF(E3="SUV",1,0)</f>
        <v>0</v>
      </c>
      <c r="E3" s="24" t="s">
        <v>37</v>
      </c>
      <c r="J3" s="39" t="s">
        <v>565</v>
      </c>
      <c r="K3" s="39">
        <v>1</v>
      </c>
      <c r="N3" s="61" t="s">
        <v>572</v>
      </c>
      <c r="O3" s="170" t="s">
        <v>573</v>
      </c>
      <c r="P3" s="61" t="s">
        <v>574</v>
      </c>
    </row>
    <row r="4" spans="1:20" x14ac:dyDescent="0.3">
      <c r="A4" s="22">
        <v>0</v>
      </c>
      <c r="B4" s="20">
        <v>5.9</v>
      </c>
      <c r="C4" s="19">
        <v>9</v>
      </c>
      <c r="D4" s="19">
        <f t="shared" si="0"/>
        <v>0</v>
      </c>
      <c r="E4" s="24" t="s">
        <v>37</v>
      </c>
    </row>
    <row r="5" spans="1:20" x14ac:dyDescent="0.3">
      <c r="A5" s="22">
        <v>0</v>
      </c>
      <c r="B5" s="20">
        <v>13.9</v>
      </c>
      <c r="C5" s="19">
        <v>7</v>
      </c>
      <c r="D5" s="19">
        <f t="shared" si="0"/>
        <v>0</v>
      </c>
      <c r="E5" s="24" t="s">
        <v>37</v>
      </c>
      <c r="G5" s="164" t="s">
        <v>553</v>
      </c>
      <c r="H5" s="164" t="s">
        <v>431</v>
      </c>
      <c r="I5" s="164" t="s">
        <v>554</v>
      </c>
      <c r="J5" s="165" t="s">
        <v>458</v>
      </c>
      <c r="K5" s="166" t="s">
        <v>575</v>
      </c>
    </row>
    <row r="6" spans="1:20" x14ac:dyDescent="0.3">
      <c r="A6" s="22">
        <v>0</v>
      </c>
      <c r="B6" s="20">
        <v>21.8</v>
      </c>
      <c r="C6" s="19">
        <v>3</v>
      </c>
      <c r="D6" s="19">
        <f t="shared" si="0"/>
        <v>0</v>
      </c>
      <c r="E6" s="24" t="s">
        <v>37</v>
      </c>
      <c r="G6" t="s">
        <v>429</v>
      </c>
      <c r="H6" s="41">
        <v>1.8147062907054814</v>
      </c>
      <c r="I6" s="41">
        <v>0.42311736119566407</v>
      </c>
      <c r="J6" s="41">
        <v>4.2888958410437299</v>
      </c>
      <c r="K6" s="128">
        <v>1.7956355081949482E-5</v>
      </c>
    </row>
    <row r="7" spans="1:20" x14ac:dyDescent="0.3">
      <c r="A7" s="22">
        <v>0</v>
      </c>
      <c r="B7" s="20">
        <v>21.8</v>
      </c>
      <c r="C7" s="19">
        <v>3</v>
      </c>
      <c r="D7" s="19">
        <f t="shared" si="0"/>
        <v>0</v>
      </c>
      <c r="E7" s="24" t="s">
        <v>37</v>
      </c>
      <c r="G7" t="s">
        <v>18</v>
      </c>
      <c r="H7" s="41">
        <v>-0.12542814626629226</v>
      </c>
      <c r="I7" s="41">
        <v>1.802457717760406E-2</v>
      </c>
      <c r="J7" s="41">
        <v>-6.9587289083340904</v>
      </c>
      <c r="K7" s="128">
        <v>3.4334757259557591E-12</v>
      </c>
    </row>
    <row r="8" spans="1:20" x14ac:dyDescent="0.3">
      <c r="A8" s="22">
        <v>0</v>
      </c>
      <c r="B8" s="20">
        <v>25.9</v>
      </c>
      <c r="C8" s="19">
        <v>2</v>
      </c>
      <c r="D8" s="19">
        <f t="shared" si="0"/>
        <v>0</v>
      </c>
      <c r="E8" s="24" t="s">
        <v>37</v>
      </c>
      <c r="G8" t="s">
        <v>21</v>
      </c>
      <c r="H8" s="41">
        <v>-0.30995072000206064</v>
      </c>
      <c r="I8" s="41">
        <v>6.2698990298287766E-2</v>
      </c>
      <c r="J8" s="41">
        <v>-4.9434722716822606</v>
      </c>
      <c r="K8" s="128">
        <v>7.6743269783463575E-7</v>
      </c>
    </row>
    <row r="9" spans="1:20" x14ac:dyDescent="0.3">
      <c r="A9" s="22">
        <v>0</v>
      </c>
      <c r="B9" s="20">
        <v>23.8</v>
      </c>
      <c r="C9" s="19">
        <v>3</v>
      </c>
      <c r="D9" s="19">
        <f t="shared" si="0"/>
        <v>0</v>
      </c>
      <c r="E9" s="24" t="s">
        <v>37</v>
      </c>
      <c r="G9" t="s">
        <v>549</v>
      </c>
      <c r="H9" s="41">
        <v>1.6186168887699632</v>
      </c>
      <c r="I9" s="41">
        <v>0.21084950227280891</v>
      </c>
      <c r="J9" s="41">
        <v>7.6766455283148165</v>
      </c>
      <c r="K9" s="128">
        <v>1.6431300764452317E-14</v>
      </c>
    </row>
    <row r="10" spans="1:20" x14ac:dyDescent="0.3">
      <c r="A10" s="22">
        <v>0</v>
      </c>
      <c r="B10" s="20">
        <v>22.4</v>
      </c>
      <c r="C10" s="19">
        <v>5</v>
      </c>
      <c r="D10" s="19">
        <f t="shared" si="0"/>
        <v>0</v>
      </c>
      <c r="E10" s="24" t="s">
        <v>37</v>
      </c>
      <c r="K10" s="41"/>
    </row>
    <row r="11" spans="1:20" x14ac:dyDescent="0.3">
      <c r="A11" s="22">
        <v>0</v>
      </c>
      <c r="B11" s="20">
        <v>28.9</v>
      </c>
      <c r="C11" s="19">
        <v>3</v>
      </c>
      <c r="D11" s="19">
        <f t="shared" si="0"/>
        <v>0</v>
      </c>
      <c r="E11" s="24" t="s">
        <v>37</v>
      </c>
      <c r="G11" t="s">
        <v>556</v>
      </c>
      <c r="H11" s="41">
        <v>626.42420197702108</v>
      </c>
      <c r="K11" s="41"/>
    </row>
    <row r="12" spans="1:20" x14ac:dyDescent="0.3">
      <c r="A12" s="22">
        <v>0</v>
      </c>
      <c r="B12" s="20">
        <v>47.9</v>
      </c>
      <c r="C12" s="19">
        <v>1</v>
      </c>
      <c r="D12" s="19">
        <f t="shared" si="0"/>
        <v>0</v>
      </c>
      <c r="E12" s="24" t="s">
        <v>37</v>
      </c>
    </row>
    <row r="13" spans="1:20" x14ac:dyDescent="0.3">
      <c r="A13" s="22">
        <v>0</v>
      </c>
      <c r="B13" s="20">
        <v>23.9</v>
      </c>
      <c r="C13" s="19">
        <v>2</v>
      </c>
      <c r="D13" s="19">
        <f t="shared" si="0"/>
        <v>0</v>
      </c>
      <c r="E13" s="24" t="s">
        <v>37</v>
      </c>
    </row>
    <row r="14" spans="1:20" x14ac:dyDescent="0.3">
      <c r="A14" s="22">
        <v>0</v>
      </c>
      <c r="B14" s="20">
        <v>12.3</v>
      </c>
      <c r="C14" s="19">
        <v>7</v>
      </c>
      <c r="D14" s="19">
        <f t="shared" si="0"/>
        <v>0</v>
      </c>
      <c r="E14" s="24" t="s">
        <v>37</v>
      </c>
      <c r="G14" t="s">
        <v>578</v>
      </c>
      <c r="K14" s="41">
        <f>H6+H7*25+H8*4+H9*1</f>
        <v>-0.94218335719010415</v>
      </c>
      <c r="N14" t="s">
        <v>584</v>
      </c>
      <c r="S14">
        <f>H6+(H7*25)+(H8*4)+(H9*0)</f>
        <v>-2.5608002459600674</v>
      </c>
    </row>
    <row r="15" spans="1:20" x14ac:dyDescent="0.3">
      <c r="A15" s="22">
        <v>0</v>
      </c>
      <c r="B15" s="20">
        <v>20.8</v>
      </c>
      <c r="C15" s="19">
        <v>4</v>
      </c>
      <c r="D15" s="19">
        <f t="shared" si="0"/>
        <v>1</v>
      </c>
      <c r="E15" s="24" t="s">
        <v>34</v>
      </c>
      <c r="G15" t="s">
        <v>579</v>
      </c>
      <c r="I15" s="171">
        <f>EXP(K14)</f>
        <v>0.38977588565922749</v>
      </c>
      <c r="J15" t="s">
        <v>581</v>
      </c>
      <c r="K15">
        <f>I15/I16</f>
        <v>0.28045952565534754</v>
      </c>
      <c r="L15" s="41"/>
      <c r="N15" t="s">
        <v>585</v>
      </c>
      <c r="P15" s="170">
        <f>EXP(S14)</f>
        <v>7.7242902383194881E-2</v>
      </c>
      <c r="Q15" t="s">
        <v>581</v>
      </c>
      <c r="R15">
        <f>P15/P16</f>
        <v>7.1704257426351725E-2</v>
      </c>
      <c r="T15" s="41">
        <v>7.1704257426351725E-2</v>
      </c>
    </row>
    <row r="16" spans="1:20" x14ac:dyDescent="0.3">
      <c r="A16" s="22">
        <v>0</v>
      </c>
      <c r="B16" s="20">
        <v>21.8</v>
      </c>
      <c r="C16" s="19">
        <v>4</v>
      </c>
      <c r="D16" s="19">
        <f t="shared" si="0"/>
        <v>1</v>
      </c>
      <c r="E16" s="24" t="s">
        <v>34</v>
      </c>
      <c r="G16" t="s">
        <v>580</v>
      </c>
      <c r="I16" s="41">
        <f>1+I15</f>
        <v>1.3897758856592275</v>
      </c>
      <c r="N16" t="s">
        <v>586</v>
      </c>
      <c r="P16">
        <f>1+P15</f>
        <v>1.0772429023831949</v>
      </c>
    </row>
    <row r="17" spans="1:9" x14ac:dyDescent="0.3">
      <c r="A17" s="22">
        <v>0</v>
      </c>
      <c r="B17" s="20">
        <v>28.9</v>
      </c>
      <c r="C17" s="19">
        <v>4</v>
      </c>
      <c r="D17" s="19">
        <f t="shared" si="0"/>
        <v>1</v>
      </c>
      <c r="E17" s="24" t="s">
        <v>34</v>
      </c>
    </row>
    <row r="18" spans="1:9" x14ac:dyDescent="0.3">
      <c r="A18" s="22">
        <v>0</v>
      </c>
      <c r="B18" s="20">
        <v>25.4</v>
      </c>
      <c r="C18" s="19">
        <v>4</v>
      </c>
      <c r="D18" s="19">
        <f t="shared" si="0"/>
        <v>1</v>
      </c>
      <c r="E18" s="24" t="s">
        <v>34</v>
      </c>
    </row>
    <row r="19" spans="1:9" x14ac:dyDescent="0.3">
      <c r="A19" s="22">
        <v>1</v>
      </c>
      <c r="B19" s="20">
        <v>37.9</v>
      </c>
      <c r="C19" s="19">
        <v>1</v>
      </c>
      <c r="D19" s="19">
        <f t="shared" si="0"/>
        <v>1</v>
      </c>
      <c r="E19" s="24" t="s">
        <v>34</v>
      </c>
      <c r="G19" s="170" t="s">
        <v>583</v>
      </c>
      <c r="H19" t="s">
        <v>581</v>
      </c>
      <c r="I19">
        <f>K15/(1-K15)</f>
        <v>0.38977588565922744</v>
      </c>
    </row>
    <row r="20" spans="1:9" x14ac:dyDescent="0.3">
      <c r="A20" s="22">
        <v>1</v>
      </c>
      <c r="B20" s="20">
        <v>14.4</v>
      </c>
      <c r="C20" s="19">
        <v>3</v>
      </c>
      <c r="D20" s="19">
        <f t="shared" si="0"/>
        <v>0</v>
      </c>
      <c r="E20" s="24" t="s">
        <v>37</v>
      </c>
      <c r="G20" t="s">
        <v>582</v>
      </c>
    </row>
    <row r="21" spans="1:9" x14ac:dyDescent="0.3">
      <c r="A21" s="22">
        <v>1</v>
      </c>
      <c r="B21" s="20">
        <v>12.4</v>
      </c>
      <c r="C21" s="19">
        <v>4</v>
      </c>
      <c r="D21" s="19">
        <f t="shared" si="0"/>
        <v>0</v>
      </c>
      <c r="E21" s="24" t="s">
        <v>37</v>
      </c>
    </row>
    <row r="22" spans="1:9" x14ac:dyDescent="0.3">
      <c r="A22" s="22">
        <v>1</v>
      </c>
      <c r="B22" s="20">
        <v>8.9</v>
      </c>
      <c r="C22" s="19">
        <v>8</v>
      </c>
      <c r="D22" s="19">
        <f t="shared" si="0"/>
        <v>0</v>
      </c>
      <c r="E22" s="24" t="s">
        <v>37</v>
      </c>
    </row>
    <row r="23" spans="1:9" x14ac:dyDescent="0.3">
      <c r="A23" s="22">
        <v>1</v>
      </c>
      <c r="B23" s="20">
        <v>9.9</v>
      </c>
      <c r="C23" s="19">
        <v>5</v>
      </c>
      <c r="D23" s="19">
        <f t="shared" si="0"/>
        <v>0</v>
      </c>
      <c r="E23" s="24" t="s">
        <v>37</v>
      </c>
      <c r="G23" t="s">
        <v>486</v>
      </c>
    </row>
    <row r="24" spans="1:9" x14ac:dyDescent="0.3">
      <c r="A24" s="22">
        <v>1</v>
      </c>
      <c r="B24" s="20">
        <v>14.9</v>
      </c>
      <c r="C24" s="19">
        <v>2</v>
      </c>
      <c r="D24" s="19">
        <f t="shared" si="0"/>
        <v>0</v>
      </c>
      <c r="E24" s="24" t="s">
        <v>37</v>
      </c>
      <c r="G24" t="s">
        <v>587</v>
      </c>
    </row>
    <row r="25" spans="1:9" x14ac:dyDescent="0.3">
      <c r="A25" s="22">
        <v>1</v>
      </c>
      <c r="B25" s="20">
        <v>14.9</v>
      </c>
      <c r="C25" s="19">
        <v>3</v>
      </c>
      <c r="D25" s="19">
        <f t="shared" si="0"/>
        <v>0</v>
      </c>
      <c r="E25" s="24" t="s">
        <v>37</v>
      </c>
      <c r="G25" t="s">
        <v>588</v>
      </c>
    </row>
    <row r="26" spans="1:9" x14ac:dyDescent="0.3">
      <c r="A26" s="22">
        <v>1</v>
      </c>
      <c r="B26" s="20">
        <v>25.9</v>
      </c>
      <c r="C26" s="19">
        <v>1</v>
      </c>
      <c r="D26" s="19">
        <f t="shared" si="0"/>
        <v>0</v>
      </c>
      <c r="E26" s="24" t="s">
        <v>37</v>
      </c>
      <c r="G26" t="s">
        <v>590</v>
      </c>
    </row>
    <row r="27" spans="1:9" x14ac:dyDescent="0.3">
      <c r="A27" s="22">
        <v>1</v>
      </c>
      <c r="B27" s="20">
        <v>7.9</v>
      </c>
      <c r="C27" s="19">
        <v>7</v>
      </c>
      <c r="D27" s="19">
        <f t="shared" si="0"/>
        <v>0</v>
      </c>
      <c r="E27" s="24" t="s">
        <v>37</v>
      </c>
      <c r="G27" t="s">
        <v>591</v>
      </c>
    </row>
    <row r="28" spans="1:9" x14ac:dyDescent="0.3">
      <c r="A28" s="22">
        <v>1</v>
      </c>
      <c r="B28" s="20">
        <v>13.9</v>
      </c>
      <c r="C28" s="19">
        <v>5</v>
      </c>
      <c r="D28" s="19">
        <f t="shared" si="0"/>
        <v>0</v>
      </c>
      <c r="E28" s="24" t="s">
        <v>37</v>
      </c>
      <c r="G28" t="s">
        <v>589</v>
      </c>
    </row>
    <row r="29" spans="1:9" x14ac:dyDescent="0.3">
      <c r="A29" s="22">
        <v>1</v>
      </c>
      <c r="B29" s="20">
        <v>16.5</v>
      </c>
      <c r="C29" s="19">
        <v>2</v>
      </c>
      <c r="D29" s="19">
        <f t="shared" si="0"/>
        <v>1</v>
      </c>
      <c r="E29" s="24" t="s">
        <v>34</v>
      </c>
      <c r="G29" t="s">
        <v>592</v>
      </c>
    </row>
    <row r="30" spans="1:9" x14ac:dyDescent="0.3">
      <c r="A30" s="22">
        <v>1</v>
      </c>
      <c r="B30" s="20">
        <v>17.5</v>
      </c>
      <c r="C30" s="19">
        <v>3</v>
      </c>
      <c r="D30" s="19">
        <f t="shared" si="0"/>
        <v>1</v>
      </c>
      <c r="E30" s="24" t="s">
        <v>34</v>
      </c>
      <c r="G30" t="s">
        <v>593</v>
      </c>
    </row>
    <row r="31" spans="1:9" x14ac:dyDescent="0.3">
      <c r="A31" s="22">
        <v>1</v>
      </c>
      <c r="B31" s="20">
        <v>18.899999999999999</v>
      </c>
      <c r="C31" s="19">
        <v>3</v>
      </c>
      <c r="D31" s="19">
        <f t="shared" si="0"/>
        <v>1</v>
      </c>
      <c r="E31" s="24" t="s">
        <v>34</v>
      </c>
      <c r="G31" t="s">
        <v>594</v>
      </c>
    </row>
    <row r="32" spans="1:9" x14ac:dyDescent="0.3">
      <c r="A32" s="22">
        <v>1</v>
      </c>
      <c r="B32" s="20">
        <v>23.9</v>
      </c>
      <c r="C32" s="19">
        <v>2</v>
      </c>
      <c r="D32" s="19">
        <f t="shared" si="0"/>
        <v>0</v>
      </c>
      <c r="E32" s="24" t="s">
        <v>37</v>
      </c>
      <c r="G32" t="s">
        <v>594</v>
      </c>
    </row>
    <row r="33" spans="1:7" x14ac:dyDescent="0.3">
      <c r="A33" s="22">
        <v>1</v>
      </c>
      <c r="B33" s="20">
        <v>18.899999999999999</v>
      </c>
      <c r="C33" s="19">
        <v>5</v>
      </c>
      <c r="D33" s="19">
        <f t="shared" si="0"/>
        <v>0</v>
      </c>
      <c r="E33" s="24" t="s">
        <v>37</v>
      </c>
      <c r="G33" t="s">
        <v>595</v>
      </c>
    </row>
    <row r="34" spans="1:7" x14ac:dyDescent="0.3">
      <c r="A34" s="22">
        <v>1</v>
      </c>
      <c r="B34" s="20">
        <v>15.9</v>
      </c>
      <c r="C34" s="19">
        <v>5</v>
      </c>
      <c r="D34" s="19">
        <f t="shared" si="0"/>
        <v>0</v>
      </c>
      <c r="E34" s="24" t="s">
        <v>37</v>
      </c>
      <c r="G34" t="s">
        <v>596</v>
      </c>
    </row>
    <row r="35" spans="1:7" x14ac:dyDescent="0.3">
      <c r="A35" s="22">
        <v>1</v>
      </c>
      <c r="B35" s="20">
        <v>13.9</v>
      </c>
      <c r="C35" s="19">
        <v>5</v>
      </c>
      <c r="D35" s="19">
        <f t="shared" si="0"/>
        <v>0</v>
      </c>
      <c r="E35" s="24" t="s">
        <v>37</v>
      </c>
      <c r="G35" t="s">
        <v>597</v>
      </c>
    </row>
    <row r="36" spans="1:7" x14ac:dyDescent="0.3">
      <c r="A36" s="22">
        <v>1</v>
      </c>
      <c r="B36" s="20">
        <v>23.9</v>
      </c>
      <c r="C36" s="19">
        <v>3</v>
      </c>
      <c r="D36" s="19">
        <f t="shared" si="0"/>
        <v>0</v>
      </c>
      <c r="E36" s="24" t="s">
        <v>37</v>
      </c>
      <c r="G36" t="s">
        <v>598</v>
      </c>
    </row>
    <row r="37" spans="1:7" x14ac:dyDescent="0.3">
      <c r="A37" s="22">
        <v>1</v>
      </c>
      <c r="B37" s="20">
        <v>23.9</v>
      </c>
      <c r="C37" s="19">
        <v>3</v>
      </c>
      <c r="D37" s="19">
        <f t="shared" si="0"/>
        <v>0</v>
      </c>
      <c r="E37" s="24" t="s">
        <v>37</v>
      </c>
      <c r="G37" t="s">
        <v>599</v>
      </c>
    </row>
    <row r="38" spans="1:7" x14ac:dyDescent="0.3">
      <c r="A38" s="22">
        <v>1</v>
      </c>
      <c r="B38" s="20">
        <v>23.9</v>
      </c>
      <c r="C38" s="19">
        <v>3</v>
      </c>
      <c r="D38" s="19">
        <f t="shared" si="0"/>
        <v>0</v>
      </c>
      <c r="E38" s="24" t="s">
        <v>37</v>
      </c>
    </row>
    <row r="39" spans="1:7" x14ac:dyDescent="0.3">
      <c r="A39" s="22">
        <v>1</v>
      </c>
      <c r="B39" s="20">
        <v>23.9</v>
      </c>
      <c r="C39" s="19">
        <v>3</v>
      </c>
      <c r="D39" s="19">
        <f t="shared" si="0"/>
        <v>0</v>
      </c>
      <c r="E39" s="24" t="s">
        <v>37</v>
      </c>
      <c r="G39" t="s">
        <v>600</v>
      </c>
    </row>
    <row r="40" spans="1:7" x14ac:dyDescent="0.3">
      <c r="A40" s="22">
        <v>1</v>
      </c>
      <c r="B40" s="20">
        <v>34.9</v>
      </c>
      <c r="C40" s="19">
        <v>1</v>
      </c>
      <c r="D40" s="19">
        <f t="shared" si="0"/>
        <v>0</v>
      </c>
      <c r="E40" s="24" t="s">
        <v>37</v>
      </c>
      <c r="G40" t="s">
        <v>601</v>
      </c>
    </row>
    <row r="41" spans="1:7" x14ac:dyDescent="0.3">
      <c r="A41" s="22">
        <v>1</v>
      </c>
      <c r="B41" s="20">
        <v>26.9</v>
      </c>
      <c r="C41" s="19">
        <v>2</v>
      </c>
      <c r="D41" s="19">
        <f t="shared" si="0"/>
        <v>0</v>
      </c>
      <c r="E41" s="24" t="s">
        <v>37</v>
      </c>
      <c r="G41" t="s">
        <v>602</v>
      </c>
    </row>
    <row r="42" spans="1:7" x14ac:dyDescent="0.3">
      <c r="A42" s="22">
        <v>1</v>
      </c>
      <c r="B42" s="20">
        <v>39.9</v>
      </c>
      <c r="C42" s="19">
        <v>2</v>
      </c>
      <c r="D42" s="19">
        <f t="shared" si="0"/>
        <v>1</v>
      </c>
      <c r="E42" s="24" t="s">
        <v>34</v>
      </c>
      <c r="G42" t="s">
        <v>603</v>
      </c>
    </row>
    <row r="43" spans="1:7" x14ac:dyDescent="0.3">
      <c r="A43" s="22">
        <v>1</v>
      </c>
      <c r="B43" s="20">
        <v>9.9</v>
      </c>
      <c r="C43" s="19">
        <v>6</v>
      </c>
      <c r="D43" s="19">
        <f t="shared" si="0"/>
        <v>0</v>
      </c>
      <c r="E43" s="24" t="s">
        <v>37</v>
      </c>
      <c r="G43" t="s">
        <v>604</v>
      </c>
    </row>
    <row r="44" spans="1:7" x14ac:dyDescent="0.3">
      <c r="A44" s="22">
        <v>1</v>
      </c>
      <c r="B44" s="20">
        <v>24.9</v>
      </c>
      <c r="C44" s="19">
        <v>3</v>
      </c>
      <c r="D44" s="19">
        <f t="shared" si="0"/>
        <v>1</v>
      </c>
      <c r="E44" s="24" t="s">
        <v>34</v>
      </c>
      <c r="G44" t="s">
        <v>605</v>
      </c>
    </row>
    <row r="45" spans="1:7" x14ac:dyDescent="0.3">
      <c r="A45" s="22">
        <v>1</v>
      </c>
      <c r="B45" s="20">
        <v>24.9</v>
      </c>
      <c r="C45" s="19">
        <v>3</v>
      </c>
      <c r="D45" s="19">
        <f t="shared" si="0"/>
        <v>1</v>
      </c>
      <c r="E45" s="24" t="s">
        <v>34</v>
      </c>
    </row>
    <row r="46" spans="1:7" x14ac:dyDescent="0.3">
      <c r="A46" s="22">
        <v>1</v>
      </c>
      <c r="B46" s="20">
        <v>23.9</v>
      </c>
      <c r="C46" s="19">
        <v>3</v>
      </c>
      <c r="D46" s="19">
        <f t="shared" si="0"/>
        <v>0</v>
      </c>
      <c r="E46" s="24" t="s">
        <v>37</v>
      </c>
      <c r="G46" t="s">
        <v>606</v>
      </c>
    </row>
    <row r="47" spans="1:7" x14ac:dyDescent="0.3">
      <c r="A47" s="22">
        <v>1</v>
      </c>
      <c r="B47" s="20">
        <v>19.8</v>
      </c>
      <c r="C47" s="19">
        <v>3</v>
      </c>
      <c r="D47" s="19">
        <f t="shared" si="0"/>
        <v>0</v>
      </c>
      <c r="E47" s="24" t="s">
        <v>37</v>
      </c>
      <c r="G47" t="s">
        <v>607</v>
      </c>
    </row>
    <row r="48" spans="1:7" x14ac:dyDescent="0.3">
      <c r="A48" s="22">
        <v>1</v>
      </c>
      <c r="B48" s="20">
        <v>41.9</v>
      </c>
      <c r="C48" s="19">
        <v>3</v>
      </c>
      <c r="D48" s="19">
        <f t="shared" si="0"/>
        <v>0</v>
      </c>
      <c r="E48" s="24" t="s">
        <v>37</v>
      </c>
      <c r="G48" t="s">
        <v>608</v>
      </c>
    </row>
    <row r="49" spans="1:8" x14ac:dyDescent="0.3">
      <c r="A49" s="22">
        <v>1</v>
      </c>
      <c r="B49" s="20">
        <v>10.9</v>
      </c>
      <c r="C49" s="19">
        <v>3</v>
      </c>
      <c r="D49" s="19">
        <f t="shared" si="0"/>
        <v>0</v>
      </c>
      <c r="E49" s="24" t="s">
        <v>37</v>
      </c>
      <c r="G49" t="s">
        <v>609</v>
      </c>
    </row>
    <row r="50" spans="1:8" x14ac:dyDescent="0.3">
      <c r="A50" s="22">
        <v>1</v>
      </c>
      <c r="B50" s="20">
        <v>11.9</v>
      </c>
      <c r="C50" s="19">
        <v>2</v>
      </c>
      <c r="D50" s="19">
        <f t="shared" si="0"/>
        <v>0</v>
      </c>
      <c r="E50" s="24" t="s">
        <v>37</v>
      </c>
      <c r="G50">
        <v>0.75707150000000001</v>
      </c>
    </row>
    <row r="51" spans="1:8" x14ac:dyDescent="0.3">
      <c r="A51" s="22">
        <v>1</v>
      </c>
      <c r="B51" s="20">
        <v>13</v>
      </c>
      <c r="C51" s="19">
        <v>1</v>
      </c>
      <c r="D51" s="19">
        <f t="shared" si="0"/>
        <v>0</v>
      </c>
      <c r="E51" s="24" t="s">
        <v>37</v>
      </c>
    </row>
    <row r="52" spans="1:8" x14ac:dyDescent="0.3">
      <c r="A52" s="22">
        <v>1</v>
      </c>
      <c r="B52" s="20">
        <v>4</v>
      </c>
      <c r="C52" s="19">
        <v>7</v>
      </c>
      <c r="D52" s="19">
        <f t="shared" si="0"/>
        <v>0</v>
      </c>
      <c r="E52" s="24" t="s">
        <v>37</v>
      </c>
      <c r="G52" t="s">
        <v>610</v>
      </c>
      <c r="H52" s="172">
        <f>G50</f>
        <v>0.75707150000000001</v>
      </c>
    </row>
    <row r="53" spans="1:8" x14ac:dyDescent="0.3">
      <c r="A53" s="22">
        <v>1</v>
      </c>
      <c r="B53" s="20">
        <v>8.9</v>
      </c>
      <c r="C53" s="19">
        <v>2</v>
      </c>
      <c r="D53" s="19">
        <f t="shared" si="0"/>
        <v>0</v>
      </c>
      <c r="E53" s="24" t="s">
        <v>37</v>
      </c>
    </row>
    <row r="54" spans="1:8" x14ac:dyDescent="0.3">
      <c r="A54" s="22">
        <v>1</v>
      </c>
      <c r="B54" s="20">
        <v>8.9</v>
      </c>
      <c r="C54" s="19">
        <v>2</v>
      </c>
      <c r="D54" s="19">
        <f t="shared" si="0"/>
        <v>0</v>
      </c>
      <c r="E54" s="24" t="s">
        <v>37</v>
      </c>
    </row>
    <row r="55" spans="1:8" x14ac:dyDescent="0.3">
      <c r="A55" s="22">
        <v>1</v>
      </c>
      <c r="B55" s="20">
        <v>12.9</v>
      </c>
      <c r="C55" s="19">
        <v>3</v>
      </c>
      <c r="D55" s="19">
        <f t="shared" si="0"/>
        <v>0</v>
      </c>
      <c r="E55" s="24" t="s">
        <v>37</v>
      </c>
    </row>
    <row r="56" spans="1:8" x14ac:dyDescent="0.3">
      <c r="A56" s="22">
        <v>1</v>
      </c>
      <c r="B56" s="20">
        <v>13.9</v>
      </c>
      <c r="C56" s="19">
        <v>1</v>
      </c>
      <c r="D56" s="19">
        <f t="shared" si="0"/>
        <v>0</v>
      </c>
      <c r="E56" s="24" t="s">
        <v>37</v>
      </c>
    </row>
    <row r="57" spans="1:8" x14ac:dyDescent="0.3">
      <c r="A57" s="22">
        <v>1</v>
      </c>
      <c r="B57" s="20">
        <v>14.9</v>
      </c>
      <c r="C57" s="19">
        <v>1</v>
      </c>
      <c r="D57" s="19">
        <f t="shared" si="0"/>
        <v>0</v>
      </c>
      <c r="E57" s="24" t="s">
        <v>37</v>
      </c>
    </row>
    <row r="58" spans="1:8" x14ac:dyDescent="0.3">
      <c r="A58" s="22">
        <v>1</v>
      </c>
      <c r="B58" s="20">
        <v>17.899999999999999</v>
      </c>
      <c r="C58" s="19">
        <v>3</v>
      </c>
      <c r="D58" s="19">
        <f t="shared" si="0"/>
        <v>0</v>
      </c>
      <c r="E58" s="24" t="s">
        <v>37</v>
      </c>
    </row>
    <row r="59" spans="1:8" x14ac:dyDescent="0.3">
      <c r="A59" s="22">
        <v>1</v>
      </c>
      <c r="B59" s="20">
        <v>13.9</v>
      </c>
      <c r="C59" s="19">
        <v>4</v>
      </c>
      <c r="D59" s="19">
        <f t="shared" si="0"/>
        <v>1</v>
      </c>
      <c r="E59" s="24" t="s">
        <v>34</v>
      </c>
    </row>
    <row r="60" spans="1:8" x14ac:dyDescent="0.3">
      <c r="A60" s="22">
        <v>1</v>
      </c>
      <c r="B60" s="20">
        <v>13.4</v>
      </c>
      <c r="C60" s="19">
        <v>4</v>
      </c>
      <c r="D60" s="19">
        <f t="shared" si="0"/>
        <v>1</v>
      </c>
      <c r="E60" s="24" t="s">
        <v>34</v>
      </c>
    </row>
    <row r="61" spans="1:8" x14ac:dyDescent="0.3">
      <c r="A61" s="22">
        <v>1</v>
      </c>
      <c r="B61" s="20">
        <v>13.9</v>
      </c>
      <c r="C61" s="19">
        <v>4</v>
      </c>
      <c r="D61" s="19">
        <f t="shared" si="0"/>
        <v>1</v>
      </c>
      <c r="E61" s="24" t="s">
        <v>34</v>
      </c>
    </row>
    <row r="62" spans="1:8" x14ac:dyDescent="0.3">
      <c r="A62" s="22">
        <v>1</v>
      </c>
      <c r="B62" s="20">
        <v>11.9</v>
      </c>
      <c r="C62" s="19">
        <v>3</v>
      </c>
      <c r="D62" s="19">
        <f t="shared" si="0"/>
        <v>1</v>
      </c>
      <c r="E62" s="24" t="s">
        <v>34</v>
      </c>
    </row>
    <row r="63" spans="1:8" x14ac:dyDescent="0.3">
      <c r="A63" s="22">
        <v>1</v>
      </c>
      <c r="B63" s="20">
        <v>4</v>
      </c>
      <c r="C63" s="19">
        <v>8</v>
      </c>
      <c r="D63" s="19">
        <f t="shared" si="0"/>
        <v>0</v>
      </c>
      <c r="E63" s="24" t="s">
        <v>37</v>
      </c>
    </row>
    <row r="64" spans="1:8" x14ac:dyDescent="0.3">
      <c r="A64" s="22">
        <v>1</v>
      </c>
      <c r="B64" s="20">
        <v>11.9</v>
      </c>
      <c r="C64" s="19">
        <v>4</v>
      </c>
      <c r="D64" s="19">
        <f t="shared" si="0"/>
        <v>0</v>
      </c>
      <c r="E64" s="24" t="s">
        <v>37</v>
      </c>
    </row>
    <row r="65" spans="1:5" x14ac:dyDescent="0.3">
      <c r="A65" s="22">
        <v>1</v>
      </c>
      <c r="B65" s="20">
        <v>12.9</v>
      </c>
      <c r="C65" s="19">
        <v>3</v>
      </c>
      <c r="D65" s="19">
        <f t="shared" si="0"/>
        <v>0</v>
      </c>
      <c r="E65" s="24" t="s">
        <v>37</v>
      </c>
    </row>
    <row r="66" spans="1:5" x14ac:dyDescent="0.3">
      <c r="A66" s="22">
        <v>1</v>
      </c>
      <c r="B66" s="20">
        <v>11.9</v>
      </c>
      <c r="C66" s="19">
        <v>3</v>
      </c>
      <c r="D66" s="19">
        <f t="shared" si="0"/>
        <v>0</v>
      </c>
      <c r="E66" s="24" t="s">
        <v>37</v>
      </c>
    </row>
    <row r="67" spans="1:5" x14ac:dyDescent="0.3">
      <c r="A67" s="22">
        <v>1</v>
      </c>
      <c r="B67" s="20">
        <v>14.9</v>
      </c>
      <c r="C67" s="19">
        <v>3</v>
      </c>
      <c r="D67" s="19">
        <f t="shared" ref="D67:D130" si="1">IF(E67="SUV",1,0)</f>
        <v>0</v>
      </c>
      <c r="E67" s="24" t="s">
        <v>37</v>
      </c>
    </row>
    <row r="68" spans="1:5" x14ac:dyDescent="0.3">
      <c r="A68" s="22">
        <v>1</v>
      </c>
      <c r="B68" s="20">
        <v>13.9</v>
      </c>
      <c r="C68" s="19">
        <v>2</v>
      </c>
      <c r="D68" s="19">
        <f t="shared" si="1"/>
        <v>0</v>
      </c>
      <c r="E68" s="24" t="s">
        <v>37</v>
      </c>
    </row>
    <row r="69" spans="1:5" x14ac:dyDescent="0.3">
      <c r="A69" s="22">
        <v>1</v>
      </c>
      <c r="B69" s="20">
        <v>10.9</v>
      </c>
      <c r="C69" s="19">
        <v>5</v>
      </c>
      <c r="D69" s="19">
        <f t="shared" si="1"/>
        <v>0</v>
      </c>
      <c r="E69" s="24" t="s">
        <v>37</v>
      </c>
    </row>
    <row r="70" spans="1:5" x14ac:dyDescent="0.3">
      <c r="A70" s="22">
        <v>1</v>
      </c>
      <c r="B70" s="20">
        <v>9.9</v>
      </c>
      <c r="C70" s="19">
        <v>3</v>
      </c>
      <c r="D70" s="19">
        <f t="shared" si="1"/>
        <v>0</v>
      </c>
      <c r="E70" s="24" t="s">
        <v>37</v>
      </c>
    </row>
    <row r="71" spans="1:5" x14ac:dyDescent="0.3">
      <c r="A71" s="22">
        <v>1</v>
      </c>
      <c r="B71" s="20">
        <v>8.4</v>
      </c>
      <c r="C71" s="19">
        <v>6</v>
      </c>
      <c r="D71" s="19">
        <f t="shared" si="1"/>
        <v>0</v>
      </c>
      <c r="E71" s="24" t="s">
        <v>37</v>
      </c>
    </row>
    <row r="72" spans="1:5" x14ac:dyDescent="0.3">
      <c r="A72" s="22">
        <v>1</v>
      </c>
      <c r="B72" s="20">
        <v>8.6999999999999993</v>
      </c>
      <c r="C72" s="19">
        <v>5</v>
      </c>
      <c r="D72" s="19">
        <f t="shared" si="1"/>
        <v>0</v>
      </c>
      <c r="E72" s="24" t="s">
        <v>37</v>
      </c>
    </row>
    <row r="73" spans="1:5" x14ac:dyDescent="0.3">
      <c r="A73" s="22">
        <v>1</v>
      </c>
      <c r="B73" s="20">
        <v>11.9</v>
      </c>
      <c r="C73" s="19">
        <v>3</v>
      </c>
      <c r="D73" s="19">
        <f t="shared" si="1"/>
        <v>0</v>
      </c>
      <c r="E73" s="24" t="s">
        <v>37</v>
      </c>
    </row>
    <row r="74" spans="1:5" x14ac:dyDescent="0.3">
      <c r="A74" s="22">
        <v>1</v>
      </c>
      <c r="B74" s="20">
        <v>13.9</v>
      </c>
      <c r="C74" s="19">
        <v>3</v>
      </c>
      <c r="D74" s="19">
        <f t="shared" si="1"/>
        <v>0</v>
      </c>
      <c r="E74" s="24" t="s">
        <v>37</v>
      </c>
    </row>
    <row r="75" spans="1:5" x14ac:dyDescent="0.3">
      <c r="A75" s="22">
        <v>1</v>
      </c>
      <c r="B75" s="20">
        <v>11.8</v>
      </c>
      <c r="C75" s="19">
        <v>2</v>
      </c>
      <c r="D75" s="19">
        <f t="shared" si="1"/>
        <v>0</v>
      </c>
      <c r="E75" s="24" t="s">
        <v>37</v>
      </c>
    </row>
    <row r="76" spans="1:5" x14ac:dyDescent="0.3">
      <c r="A76" s="22">
        <v>1</v>
      </c>
      <c r="B76" s="20">
        <v>13.5</v>
      </c>
      <c r="C76" s="19">
        <v>3</v>
      </c>
      <c r="D76" s="19">
        <f t="shared" si="1"/>
        <v>1</v>
      </c>
      <c r="E76" s="24" t="s">
        <v>34</v>
      </c>
    </row>
    <row r="77" spans="1:5" x14ac:dyDescent="0.3">
      <c r="A77" s="22">
        <v>1</v>
      </c>
      <c r="B77" s="20">
        <v>16.899999999999999</v>
      </c>
      <c r="C77" s="19">
        <v>4</v>
      </c>
      <c r="D77" s="19">
        <f t="shared" si="1"/>
        <v>1</v>
      </c>
      <c r="E77" s="24" t="s">
        <v>34</v>
      </c>
    </row>
    <row r="78" spans="1:5" x14ac:dyDescent="0.3">
      <c r="A78" s="22">
        <v>1</v>
      </c>
      <c r="B78" s="20">
        <v>10.8</v>
      </c>
      <c r="C78" s="19">
        <v>4</v>
      </c>
      <c r="D78" s="19">
        <f t="shared" si="1"/>
        <v>1</v>
      </c>
      <c r="E78" s="24" t="s">
        <v>34</v>
      </c>
    </row>
    <row r="79" spans="1:5" x14ac:dyDescent="0.3">
      <c r="A79" s="22">
        <v>1</v>
      </c>
      <c r="B79" s="20">
        <v>15.6</v>
      </c>
      <c r="C79" s="19">
        <v>2</v>
      </c>
      <c r="D79" s="19">
        <f t="shared" si="1"/>
        <v>1</v>
      </c>
      <c r="E79" s="24" t="s">
        <v>34</v>
      </c>
    </row>
    <row r="80" spans="1:5" x14ac:dyDescent="0.3">
      <c r="A80" s="22">
        <v>1</v>
      </c>
      <c r="B80" s="20">
        <v>13.9</v>
      </c>
      <c r="C80" s="19">
        <v>3</v>
      </c>
      <c r="D80" s="19">
        <f t="shared" si="1"/>
        <v>1</v>
      </c>
      <c r="E80" s="24" t="s">
        <v>34</v>
      </c>
    </row>
    <row r="81" spans="1:5" x14ac:dyDescent="0.3">
      <c r="A81" s="22">
        <v>1</v>
      </c>
      <c r="B81" s="20">
        <v>16.5</v>
      </c>
      <c r="C81" s="19">
        <v>3</v>
      </c>
      <c r="D81" s="19">
        <f t="shared" si="1"/>
        <v>1</v>
      </c>
      <c r="E81" s="24" t="s">
        <v>34</v>
      </c>
    </row>
    <row r="82" spans="1:5" x14ac:dyDescent="0.3">
      <c r="A82" s="22">
        <v>1</v>
      </c>
      <c r="B82" s="20">
        <v>17.899999999999999</v>
      </c>
      <c r="C82" s="19">
        <v>1</v>
      </c>
      <c r="D82" s="19">
        <f t="shared" si="1"/>
        <v>1</v>
      </c>
      <c r="E82" s="24" t="s">
        <v>34</v>
      </c>
    </row>
    <row r="83" spans="1:5" x14ac:dyDescent="0.3">
      <c r="A83" s="22">
        <v>1</v>
      </c>
      <c r="B83" s="20">
        <v>18.899999999999999</v>
      </c>
      <c r="C83" s="19">
        <v>4</v>
      </c>
      <c r="D83" s="19">
        <f t="shared" si="1"/>
        <v>1</v>
      </c>
      <c r="E83" s="24" t="s">
        <v>34</v>
      </c>
    </row>
    <row r="84" spans="1:5" x14ac:dyDescent="0.3">
      <c r="A84" s="22">
        <v>1</v>
      </c>
      <c r="B84" s="20">
        <v>13.4</v>
      </c>
      <c r="C84" s="19">
        <v>4</v>
      </c>
      <c r="D84" s="19">
        <f t="shared" si="1"/>
        <v>1</v>
      </c>
      <c r="E84" s="24" t="s">
        <v>34</v>
      </c>
    </row>
    <row r="85" spans="1:5" x14ac:dyDescent="0.3">
      <c r="A85" s="22">
        <v>1</v>
      </c>
      <c r="B85" s="20">
        <v>16.899999999999999</v>
      </c>
      <c r="C85" s="19">
        <v>2</v>
      </c>
      <c r="D85" s="19">
        <f t="shared" si="1"/>
        <v>0</v>
      </c>
      <c r="E85" s="24" t="s">
        <v>37</v>
      </c>
    </row>
    <row r="86" spans="1:5" x14ac:dyDescent="0.3">
      <c r="A86" s="22">
        <v>1</v>
      </c>
      <c r="B86" s="20">
        <v>16.899999999999999</v>
      </c>
      <c r="C86" s="19">
        <v>2</v>
      </c>
      <c r="D86" s="19">
        <f t="shared" si="1"/>
        <v>0</v>
      </c>
      <c r="E86" s="24" t="s">
        <v>37</v>
      </c>
    </row>
    <row r="87" spans="1:5" x14ac:dyDescent="0.3">
      <c r="A87" s="22">
        <v>1</v>
      </c>
      <c r="B87" s="20">
        <v>17.8</v>
      </c>
      <c r="C87" s="19">
        <v>4</v>
      </c>
      <c r="D87" s="19">
        <f t="shared" si="1"/>
        <v>0</v>
      </c>
      <c r="E87" s="24" t="s">
        <v>37</v>
      </c>
    </row>
    <row r="88" spans="1:5" x14ac:dyDescent="0.3">
      <c r="A88" s="22">
        <v>1</v>
      </c>
      <c r="B88" s="20">
        <v>15.8</v>
      </c>
      <c r="C88" s="19">
        <v>3</v>
      </c>
      <c r="D88" s="19">
        <f t="shared" si="1"/>
        <v>0</v>
      </c>
      <c r="E88" s="24" t="s">
        <v>37</v>
      </c>
    </row>
    <row r="89" spans="1:5" x14ac:dyDescent="0.3">
      <c r="A89" s="22">
        <v>1</v>
      </c>
      <c r="B89" s="20">
        <v>16.899999999999999</v>
      </c>
      <c r="C89" s="19">
        <v>3</v>
      </c>
      <c r="D89" s="19">
        <f t="shared" si="1"/>
        <v>0</v>
      </c>
      <c r="E89" s="24" t="s">
        <v>37</v>
      </c>
    </row>
    <row r="90" spans="1:5" x14ac:dyDescent="0.3">
      <c r="A90" s="22">
        <v>1</v>
      </c>
      <c r="B90" s="20">
        <v>18.8</v>
      </c>
      <c r="C90" s="19">
        <v>2</v>
      </c>
      <c r="D90" s="19">
        <f t="shared" si="1"/>
        <v>1</v>
      </c>
      <c r="E90" s="24" t="s">
        <v>34</v>
      </c>
    </row>
    <row r="91" spans="1:5" x14ac:dyDescent="0.3">
      <c r="A91" s="22">
        <v>1</v>
      </c>
      <c r="B91" s="20">
        <v>12.9</v>
      </c>
      <c r="C91" s="19">
        <v>5</v>
      </c>
      <c r="D91" s="19">
        <f t="shared" si="1"/>
        <v>1</v>
      </c>
      <c r="E91" s="24" t="s">
        <v>34</v>
      </c>
    </row>
    <row r="92" spans="1:5" x14ac:dyDescent="0.3">
      <c r="A92" s="22">
        <v>1</v>
      </c>
      <c r="B92" s="20">
        <v>13</v>
      </c>
      <c r="C92" s="19">
        <v>4</v>
      </c>
      <c r="D92" s="19">
        <f t="shared" si="1"/>
        <v>1</v>
      </c>
      <c r="E92" s="24" t="s">
        <v>34</v>
      </c>
    </row>
    <row r="93" spans="1:5" x14ac:dyDescent="0.3">
      <c r="A93" s="22">
        <v>1</v>
      </c>
      <c r="B93" s="20">
        <v>14.9</v>
      </c>
      <c r="C93" s="19">
        <v>1</v>
      </c>
      <c r="D93" s="19">
        <f t="shared" si="1"/>
        <v>0</v>
      </c>
      <c r="E93" s="24" t="s">
        <v>37</v>
      </c>
    </row>
    <row r="94" spans="1:5" x14ac:dyDescent="0.3">
      <c r="A94" s="22">
        <v>1</v>
      </c>
      <c r="B94" s="20">
        <v>13.9</v>
      </c>
      <c r="C94" s="19">
        <v>1</v>
      </c>
      <c r="D94" s="19">
        <f t="shared" si="1"/>
        <v>0</v>
      </c>
      <c r="E94" s="24" t="s">
        <v>37</v>
      </c>
    </row>
    <row r="95" spans="1:5" x14ac:dyDescent="0.3">
      <c r="A95" s="22">
        <v>1</v>
      </c>
      <c r="B95" s="20">
        <v>14.5</v>
      </c>
      <c r="C95" s="19">
        <v>1</v>
      </c>
      <c r="D95" s="19">
        <f t="shared" si="1"/>
        <v>0</v>
      </c>
      <c r="E95" s="24" t="s">
        <v>37</v>
      </c>
    </row>
    <row r="96" spans="1:5" x14ac:dyDescent="0.3">
      <c r="A96" s="22">
        <v>1</v>
      </c>
      <c r="B96" s="20">
        <v>14.9</v>
      </c>
      <c r="C96" s="19">
        <v>1</v>
      </c>
      <c r="D96" s="19">
        <f t="shared" si="1"/>
        <v>0</v>
      </c>
      <c r="E96" s="24" t="s">
        <v>37</v>
      </c>
    </row>
    <row r="97" spans="1:5" x14ac:dyDescent="0.3">
      <c r="A97" s="22">
        <v>1</v>
      </c>
      <c r="B97" s="20">
        <v>15.9</v>
      </c>
      <c r="C97" s="19">
        <v>1</v>
      </c>
      <c r="D97" s="19">
        <f t="shared" si="1"/>
        <v>0</v>
      </c>
      <c r="E97" s="24" t="s">
        <v>37</v>
      </c>
    </row>
    <row r="98" spans="1:5" x14ac:dyDescent="0.3">
      <c r="A98" s="22">
        <v>1</v>
      </c>
      <c r="B98" s="20">
        <v>13.8</v>
      </c>
      <c r="C98" s="19">
        <v>1</v>
      </c>
      <c r="D98" s="19">
        <f t="shared" si="1"/>
        <v>0</v>
      </c>
      <c r="E98" s="24" t="s">
        <v>37</v>
      </c>
    </row>
    <row r="99" spans="1:5" x14ac:dyDescent="0.3">
      <c r="A99" s="22">
        <v>1</v>
      </c>
      <c r="B99" s="20">
        <v>15.8</v>
      </c>
      <c r="C99" s="19">
        <v>1</v>
      </c>
      <c r="D99" s="19">
        <f t="shared" si="1"/>
        <v>1</v>
      </c>
      <c r="E99" s="24" t="s">
        <v>34</v>
      </c>
    </row>
    <row r="100" spans="1:5" x14ac:dyDescent="0.3">
      <c r="A100" s="22">
        <v>1</v>
      </c>
      <c r="B100" s="20">
        <v>12.4</v>
      </c>
      <c r="C100" s="19">
        <v>2</v>
      </c>
      <c r="D100" s="19">
        <f t="shared" si="1"/>
        <v>1</v>
      </c>
      <c r="E100" s="24" t="s">
        <v>34</v>
      </c>
    </row>
    <row r="101" spans="1:5" x14ac:dyDescent="0.3">
      <c r="A101" s="22">
        <v>1</v>
      </c>
      <c r="B101" s="20">
        <v>14.9</v>
      </c>
      <c r="C101" s="19">
        <v>1</v>
      </c>
      <c r="D101" s="19">
        <f t="shared" si="1"/>
        <v>1</v>
      </c>
      <c r="E101" s="24" t="s">
        <v>34</v>
      </c>
    </row>
    <row r="102" spans="1:5" x14ac:dyDescent="0.3">
      <c r="A102" s="22">
        <v>1</v>
      </c>
      <c r="B102" s="20">
        <v>17.899999999999999</v>
      </c>
      <c r="C102" s="19">
        <v>2</v>
      </c>
      <c r="D102" s="19">
        <f t="shared" si="1"/>
        <v>0</v>
      </c>
      <c r="E102" s="24" t="s">
        <v>37</v>
      </c>
    </row>
    <row r="103" spans="1:5" x14ac:dyDescent="0.3">
      <c r="A103" s="22">
        <v>1</v>
      </c>
      <c r="B103" s="20">
        <v>19.899999999999999</v>
      </c>
      <c r="C103" s="19">
        <v>3</v>
      </c>
      <c r="D103" s="19">
        <f t="shared" si="1"/>
        <v>0</v>
      </c>
      <c r="E103" s="24" t="s">
        <v>37</v>
      </c>
    </row>
    <row r="104" spans="1:5" x14ac:dyDescent="0.3">
      <c r="A104" s="22">
        <v>1</v>
      </c>
      <c r="B104" s="20">
        <v>19.899999999999999</v>
      </c>
      <c r="C104" s="19">
        <v>3</v>
      </c>
      <c r="D104" s="19">
        <f t="shared" si="1"/>
        <v>0</v>
      </c>
      <c r="E104" s="24" t="s">
        <v>37</v>
      </c>
    </row>
    <row r="105" spans="1:5" x14ac:dyDescent="0.3">
      <c r="A105" s="22">
        <v>1</v>
      </c>
      <c r="B105" s="20">
        <v>16.899999999999999</v>
      </c>
      <c r="C105" s="19">
        <v>3</v>
      </c>
      <c r="D105" s="19">
        <f t="shared" si="1"/>
        <v>0</v>
      </c>
      <c r="E105" s="24" t="s">
        <v>37</v>
      </c>
    </row>
    <row r="106" spans="1:5" x14ac:dyDescent="0.3">
      <c r="A106" s="22">
        <v>1</v>
      </c>
      <c r="B106" s="20">
        <v>21.9</v>
      </c>
      <c r="C106" s="19">
        <v>3</v>
      </c>
      <c r="D106" s="19">
        <f t="shared" si="1"/>
        <v>0</v>
      </c>
      <c r="E106" s="24" t="s">
        <v>37</v>
      </c>
    </row>
    <row r="107" spans="1:5" x14ac:dyDescent="0.3">
      <c r="A107" s="22">
        <v>1</v>
      </c>
      <c r="B107" s="20">
        <v>17.899999999999999</v>
      </c>
      <c r="C107" s="19">
        <v>2</v>
      </c>
      <c r="D107" s="19">
        <f t="shared" si="1"/>
        <v>0</v>
      </c>
      <c r="E107" s="24" t="s">
        <v>37</v>
      </c>
    </row>
    <row r="108" spans="1:5" x14ac:dyDescent="0.3">
      <c r="A108" s="22">
        <v>1</v>
      </c>
      <c r="B108" s="20">
        <v>3.4</v>
      </c>
      <c r="C108" s="19">
        <v>7</v>
      </c>
      <c r="D108" s="19">
        <f t="shared" si="1"/>
        <v>0</v>
      </c>
      <c r="E108" s="24" t="s">
        <v>37</v>
      </c>
    </row>
    <row r="109" spans="1:5" x14ac:dyDescent="0.3">
      <c r="A109" s="22">
        <v>1</v>
      </c>
      <c r="B109" s="20">
        <v>19.899999999999999</v>
      </c>
      <c r="C109" s="19">
        <v>1</v>
      </c>
      <c r="D109" s="19">
        <f t="shared" si="1"/>
        <v>1</v>
      </c>
      <c r="E109" s="24" t="s">
        <v>34</v>
      </c>
    </row>
    <row r="110" spans="1:5" x14ac:dyDescent="0.3">
      <c r="A110" s="22">
        <v>1</v>
      </c>
      <c r="B110" s="20">
        <v>14.9</v>
      </c>
      <c r="C110" s="19">
        <v>1</v>
      </c>
      <c r="D110" s="19">
        <f t="shared" si="1"/>
        <v>1</v>
      </c>
      <c r="E110" s="24" t="s">
        <v>34</v>
      </c>
    </row>
    <row r="111" spans="1:5" x14ac:dyDescent="0.3">
      <c r="A111" s="22">
        <v>1</v>
      </c>
      <c r="B111" s="20">
        <v>14.8</v>
      </c>
      <c r="C111" s="19">
        <v>1</v>
      </c>
      <c r="D111" s="19">
        <f t="shared" si="1"/>
        <v>1</v>
      </c>
      <c r="E111" s="24" t="s">
        <v>34</v>
      </c>
    </row>
    <row r="112" spans="1:5" x14ac:dyDescent="0.3">
      <c r="A112" s="22">
        <v>1</v>
      </c>
      <c r="B112" s="20">
        <v>14.9</v>
      </c>
      <c r="C112" s="19">
        <v>1</v>
      </c>
      <c r="D112" s="19">
        <f t="shared" si="1"/>
        <v>1</v>
      </c>
      <c r="E112" s="24" t="s">
        <v>34</v>
      </c>
    </row>
    <row r="113" spans="1:5" x14ac:dyDescent="0.3">
      <c r="A113" s="22">
        <v>1</v>
      </c>
      <c r="B113" s="20">
        <v>10</v>
      </c>
      <c r="C113" s="19">
        <v>6</v>
      </c>
      <c r="D113" s="19">
        <f t="shared" si="1"/>
        <v>1</v>
      </c>
      <c r="E113" s="24" t="s">
        <v>34</v>
      </c>
    </row>
    <row r="114" spans="1:5" x14ac:dyDescent="0.3">
      <c r="A114" s="22">
        <v>1</v>
      </c>
      <c r="B114" s="20">
        <v>16.899999999999999</v>
      </c>
      <c r="C114" s="19">
        <v>2</v>
      </c>
      <c r="D114" s="19">
        <f t="shared" si="1"/>
        <v>1</v>
      </c>
      <c r="E114" s="24" t="s">
        <v>34</v>
      </c>
    </row>
    <row r="115" spans="1:5" x14ac:dyDescent="0.3">
      <c r="A115" s="22">
        <v>1</v>
      </c>
      <c r="B115" s="20">
        <v>12.9</v>
      </c>
      <c r="C115" s="19">
        <v>4</v>
      </c>
      <c r="D115" s="19">
        <f t="shared" si="1"/>
        <v>1</v>
      </c>
      <c r="E115" s="24" t="s">
        <v>34</v>
      </c>
    </row>
    <row r="116" spans="1:5" x14ac:dyDescent="0.3">
      <c r="A116" s="22">
        <v>1</v>
      </c>
      <c r="B116" s="20">
        <v>12.9</v>
      </c>
      <c r="C116" s="19">
        <v>4</v>
      </c>
      <c r="D116" s="19">
        <f t="shared" si="1"/>
        <v>1</v>
      </c>
      <c r="E116" s="24" t="s">
        <v>34</v>
      </c>
    </row>
    <row r="117" spans="1:5" x14ac:dyDescent="0.3">
      <c r="A117" s="22">
        <v>1</v>
      </c>
      <c r="B117" s="20">
        <v>15.9</v>
      </c>
      <c r="C117" s="19">
        <v>1</v>
      </c>
      <c r="D117" s="19">
        <f t="shared" si="1"/>
        <v>1</v>
      </c>
      <c r="E117" s="24" t="s">
        <v>34</v>
      </c>
    </row>
    <row r="118" spans="1:5" x14ac:dyDescent="0.3">
      <c r="A118" s="22">
        <v>1</v>
      </c>
      <c r="B118" s="20">
        <v>15.9</v>
      </c>
      <c r="C118" s="19">
        <v>3</v>
      </c>
      <c r="D118" s="19">
        <f t="shared" si="1"/>
        <v>1</v>
      </c>
      <c r="E118" s="24" t="s">
        <v>34</v>
      </c>
    </row>
    <row r="119" spans="1:5" x14ac:dyDescent="0.3">
      <c r="A119" s="22">
        <v>1</v>
      </c>
      <c r="B119" s="20">
        <v>14.9</v>
      </c>
      <c r="C119" s="19">
        <v>3</v>
      </c>
      <c r="D119" s="19">
        <f t="shared" si="1"/>
        <v>1</v>
      </c>
      <c r="E119" s="24" t="s">
        <v>34</v>
      </c>
    </row>
    <row r="120" spans="1:5" x14ac:dyDescent="0.3">
      <c r="A120" s="22">
        <v>1</v>
      </c>
      <c r="B120" s="20">
        <v>5.9</v>
      </c>
      <c r="C120" s="19">
        <v>7</v>
      </c>
      <c r="D120" s="19">
        <f t="shared" si="1"/>
        <v>1</v>
      </c>
      <c r="E120" s="24" t="s">
        <v>34</v>
      </c>
    </row>
    <row r="121" spans="1:5" x14ac:dyDescent="0.3">
      <c r="A121" s="22">
        <v>1</v>
      </c>
      <c r="B121" s="20">
        <v>10.9</v>
      </c>
      <c r="C121" s="19">
        <v>5</v>
      </c>
      <c r="D121" s="19">
        <f t="shared" si="1"/>
        <v>1</v>
      </c>
      <c r="E121" s="24" t="s">
        <v>34</v>
      </c>
    </row>
    <row r="122" spans="1:5" x14ac:dyDescent="0.3">
      <c r="A122" s="22">
        <v>1</v>
      </c>
      <c r="B122" s="20">
        <v>18.899999999999999</v>
      </c>
      <c r="C122" s="19">
        <v>1</v>
      </c>
      <c r="D122" s="19">
        <f t="shared" si="1"/>
        <v>1</v>
      </c>
      <c r="E122" s="24" t="s">
        <v>34</v>
      </c>
    </row>
    <row r="123" spans="1:5" x14ac:dyDescent="0.3">
      <c r="A123" s="22">
        <v>1</v>
      </c>
      <c r="B123" s="20">
        <v>6.8</v>
      </c>
      <c r="C123" s="19">
        <v>6</v>
      </c>
      <c r="D123" s="19">
        <f t="shared" si="1"/>
        <v>1</v>
      </c>
      <c r="E123" s="24" t="s">
        <v>34</v>
      </c>
    </row>
    <row r="124" spans="1:5" x14ac:dyDescent="0.3">
      <c r="A124" s="22">
        <v>1</v>
      </c>
      <c r="B124" s="20">
        <v>10.8</v>
      </c>
      <c r="C124" s="19">
        <v>2</v>
      </c>
      <c r="D124" s="19">
        <f t="shared" si="1"/>
        <v>0</v>
      </c>
      <c r="E124" s="24" t="s">
        <v>37</v>
      </c>
    </row>
    <row r="125" spans="1:5" x14ac:dyDescent="0.3">
      <c r="A125" s="22">
        <v>1</v>
      </c>
      <c r="B125" s="20">
        <v>10.9</v>
      </c>
      <c r="C125" s="19">
        <v>2</v>
      </c>
      <c r="D125" s="19">
        <f t="shared" si="1"/>
        <v>0</v>
      </c>
      <c r="E125" s="24" t="s">
        <v>37</v>
      </c>
    </row>
    <row r="126" spans="1:5" x14ac:dyDescent="0.3">
      <c r="A126" s="22">
        <v>1</v>
      </c>
      <c r="B126" s="20">
        <v>10.9</v>
      </c>
      <c r="C126" s="19">
        <v>2</v>
      </c>
      <c r="D126" s="19">
        <f t="shared" si="1"/>
        <v>0</v>
      </c>
      <c r="E126" s="24" t="s">
        <v>37</v>
      </c>
    </row>
    <row r="127" spans="1:5" x14ac:dyDescent="0.3">
      <c r="A127" s="22">
        <v>1</v>
      </c>
      <c r="B127" s="20">
        <v>18.899999999999999</v>
      </c>
      <c r="C127" s="19">
        <v>3</v>
      </c>
      <c r="D127" s="19">
        <f t="shared" si="1"/>
        <v>1</v>
      </c>
      <c r="E127" s="24" t="s">
        <v>34</v>
      </c>
    </row>
    <row r="128" spans="1:5" x14ac:dyDescent="0.3">
      <c r="A128" s="22">
        <v>1</v>
      </c>
      <c r="B128" s="20">
        <v>13.9</v>
      </c>
      <c r="C128" s="19">
        <v>4</v>
      </c>
      <c r="D128" s="19">
        <f t="shared" si="1"/>
        <v>1</v>
      </c>
      <c r="E128" s="24" t="s">
        <v>34</v>
      </c>
    </row>
    <row r="129" spans="1:5" x14ac:dyDescent="0.3">
      <c r="A129" s="22">
        <v>1</v>
      </c>
      <c r="B129" s="20">
        <v>11.9</v>
      </c>
      <c r="C129" s="19">
        <v>3</v>
      </c>
      <c r="D129" s="19">
        <f t="shared" si="1"/>
        <v>1</v>
      </c>
      <c r="E129" s="24" t="s">
        <v>34</v>
      </c>
    </row>
    <row r="130" spans="1:5" x14ac:dyDescent="0.3">
      <c r="A130" s="22">
        <v>1</v>
      </c>
      <c r="B130" s="20">
        <v>9.9</v>
      </c>
      <c r="C130" s="19">
        <v>2</v>
      </c>
      <c r="D130" s="19">
        <f t="shared" si="1"/>
        <v>0</v>
      </c>
      <c r="E130" s="24" t="s">
        <v>37</v>
      </c>
    </row>
    <row r="131" spans="1:5" x14ac:dyDescent="0.3">
      <c r="A131" s="22">
        <v>1</v>
      </c>
      <c r="B131" s="20">
        <v>6.8</v>
      </c>
      <c r="C131" s="19">
        <v>8</v>
      </c>
      <c r="D131" s="19">
        <f t="shared" ref="D131:D194" si="2">IF(E131="SUV",1,0)</f>
        <v>0</v>
      </c>
      <c r="E131" s="24" t="s">
        <v>37</v>
      </c>
    </row>
    <row r="132" spans="1:5" x14ac:dyDescent="0.3">
      <c r="A132" s="22">
        <v>1</v>
      </c>
      <c r="B132" s="20">
        <v>10.4</v>
      </c>
      <c r="C132" s="19">
        <v>5</v>
      </c>
      <c r="D132" s="19">
        <f t="shared" si="2"/>
        <v>0</v>
      </c>
      <c r="E132" s="24" t="s">
        <v>37</v>
      </c>
    </row>
    <row r="133" spans="1:5" x14ac:dyDescent="0.3">
      <c r="A133" s="22">
        <v>1</v>
      </c>
      <c r="B133" s="20">
        <v>8.9</v>
      </c>
      <c r="C133" s="19">
        <v>5</v>
      </c>
      <c r="D133" s="19">
        <f t="shared" si="2"/>
        <v>0</v>
      </c>
      <c r="E133" s="24" t="s">
        <v>37</v>
      </c>
    </row>
    <row r="134" spans="1:5" x14ac:dyDescent="0.3">
      <c r="A134" s="22">
        <v>1</v>
      </c>
      <c r="B134" s="20">
        <v>9.8000000000000007</v>
      </c>
      <c r="C134" s="19">
        <v>3</v>
      </c>
      <c r="D134" s="19">
        <f t="shared" si="2"/>
        <v>0</v>
      </c>
      <c r="E134" s="24" t="s">
        <v>37</v>
      </c>
    </row>
    <row r="135" spans="1:5" x14ac:dyDescent="0.3">
      <c r="A135" s="22">
        <v>1</v>
      </c>
      <c r="B135" s="20">
        <v>7.9</v>
      </c>
      <c r="C135" s="19">
        <v>7</v>
      </c>
      <c r="D135" s="19">
        <f t="shared" si="2"/>
        <v>0</v>
      </c>
      <c r="E135" s="24" t="s">
        <v>37</v>
      </c>
    </row>
    <row r="136" spans="1:5" x14ac:dyDescent="0.3">
      <c r="A136" s="22">
        <v>1</v>
      </c>
      <c r="B136" s="20">
        <v>9.6</v>
      </c>
      <c r="C136" s="19">
        <v>3</v>
      </c>
      <c r="D136" s="19">
        <f t="shared" si="2"/>
        <v>0</v>
      </c>
      <c r="E136" s="24" t="s">
        <v>37</v>
      </c>
    </row>
    <row r="137" spans="1:5" x14ac:dyDescent="0.3">
      <c r="A137" s="22">
        <v>1</v>
      </c>
      <c r="B137" s="20">
        <v>6.9</v>
      </c>
      <c r="C137" s="19">
        <v>5</v>
      </c>
      <c r="D137" s="19">
        <f t="shared" si="2"/>
        <v>0</v>
      </c>
      <c r="E137" s="24" t="s">
        <v>37</v>
      </c>
    </row>
    <row r="138" spans="1:5" x14ac:dyDescent="0.3">
      <c r="A138" s="22">
        <v>1</v>
      </c>
      <c r="B138" s="20">
        <v>33.9</v>
      </c>
      <c r="C138" s="19">
        <v>1</v>
      </c>
      <c r="D138" s="19">
        <f t="shared" si="2"/>
        <v>1</v>
      </c>
      <c r="E138" s="24" t="s">
        <v>34</v>
      </c>
    </row>
    <row r="139" spans="1:5" x14ac:dyDescent="0.3">
      <c r="A139" s="22">
        <v>1</v>
      </c>
      <c r="B139" s="20">
        <v>29.9</v>
      </c>
      <c r="C139" s="19">
        <v>1</v>
      </c>
      <c r="D139" s="19">
        <f t="shared" si="2"/>
        <v>1</v>
      </c>
      <c r="E139" s="24" t="s">
        <v>34</v>
      </c>
    </row>
    <row r="140" spans="1:5" x14ac:dyDescent="0.3">
      <c r="A140" s="22">
        <v>1</v>
      </c>
      <c r="B140" s="20">
        <v>14.3</v>
      </c>
      <c r="C140" s="19">
        <v>4</v>
      </c>
      <c r="D140" s="19">
        <f t="shared" si="2"/>
        <v>1</v>
      </c>
      <c r="E140" s="24" t="s">
        <v>34</v>
      </c>
    </row>
    <row r="141" spans="1:5" x14ac:dyDescent="0.3">
      <c r="A141" s="22">
        <v>1</v>
      </c>
      <c r="B141" s="20">
        <v>12.6</v>
      </c>
      <c r="C141" s="19">
        <v>3</v>
      </c>
      <c r="D141" s="19">
        <f t="shared" si="2"/>
        <v>1</v>
      </c>
      <c r="E141" s="24" t="s">
        <v>34</v>
      </c>
    </row>
    <row r="142" spans="1:5" x14ac:dyDescent="0.3">
      <c r="A142" s="22">
        <v>1</v>
      </c>
      <c r="B142" s="20">
        <v>13.8</v>
      </c>
      <c r="C142" s="19">
        <v>3</v>
      </c>
      <c r="D142" s="19">
        <f t="shared" si="2"/>
        <v>1</v>
      </c>
      <c r="E142" s="24" t="s">
        <v>34</v>
      </c>
    </row>
    <row r="143" spans="1:5" x14ac:dyDescent="0.3">
      <c r="A143" s="22">
        <v>1</v>
      </c>
      <c r="B143" s="20">
        <v>16.899999999999999</v>
      </c>
      <c r="C143" s="19">
        <v>3</v>
      </c>
      <c r="D143" s="19">
        <f t="shared" si="2"/>
        <v>1</v>
      </c>
      <c r="E143" s="24" t="s">
        <v>34</v>
      </c>
    </row>
    <row r="144" spans="1:5" x14ac:dyDescent="0.3">
      <c r="A144" s="22">
        <v>1</v>
      </c>
      <c r="B144" s="20">
        <v>16</v>
      </c>
      <c r="C144" s="19">
        <v>5</v>
      </c>
      <c r="D144" s="19">
        <f t="shared" si="2"/>
        <v>1</v>
      </c>
      <c r="E144" s="24" t="s">
        <v>34</v>
      </c>
    </row>
    <row r="145" spans="1:5" x14ac:dyDescent="0.3">
      <c r="A145" s="22">
        <v>1</v>
      </c>
      <c r="B145" s="20">
        <v>18.899999999999999</v>
      </c>
      <c r="C145" s="19">
        <v>4</v>
      </c>
      <c r="D145" s="19">
        <f t="shared" si="2"/>
        <v>1</v>
      </c>
      <c r="E145" s="24" t="s">
        <v>34</v>
      </c>
    </row>
    <row r="146" spans="1:5" x14ac:dyDescent="0.3">
      <c r="A146" s="22">
        <v>1</v>
      </c>
      <c r="B146" s="20">
        <v>20.399999999999999</v>
      </c>
      <c r="C146" s="19">
        <v>3</v>
      </c>
      <c r="D146" s="19">
        <f t="shared" si="2"/>
        <v>1</v>
      </c>
      <c r="E146" s="24" t="s">
        <v>34</v>
      </c>
    </row>
    <row r="147" spans="1:5" x14ac:dyDescent="0.3">
      <c r="A147" s="22">
        <v>1</v>
      </c>
      <c r="B147" s="20">
        <v>40.9</v>
      </c>
      <c r="C147" s="19">
        <v>1</v>
      </c>
      <c r="D147" s="19">
        <f t="shared" si="2"/>
        <v>1</v>
      </c>
      <c r="E147" s="24" t="s">
        <v>34</v>
      </c>
    </row>
    <row r="148" spans="1:5" x14ac:dyDescent="0.3">
      <c r="A148" s="22">
        <v>1</v>
      </c>
      <c r="B148" s="20">
        <v>33.9</v>
      </c>
      <c r="C148" s="19">
        <v>1</v>
      </c>
      <c r="D148" s="19">
        <f t="shared" si="2"/>
        <v>1</v>
      </c>
      <c r="E148" s="24" t="s">
        <v>34</v>
      </c>
    </row>
    <row r="149" spans="1:5" x14ac:dyDescent="0.3">
      <c r="A149" s="22">
        <v>1</v>
      </c>
      <c r="B149" s="20">
        <v>21.9</v>
      </c>
      <c r="C149" s="19">
        <v>4</v>
      </c>
      <c r="D149" s="19">
        <f t="shared" si="2"/>
        <v>1</v>
      </c>
      <c r="E149" s="24" t="s">
        <v>34</v>
      </c>
    </row>
    <row r="150" spans="1:5" x14ac:dyDescent="0.3">
      <c r="A150" s="22">
        <v>0</v>
      </c>
      <c r="B150" s="20">
        <v>11.9</v>
      </c>
      <c r="C150" s="19">
        <v>7</v>
      </c>
      <c r="D150" s="19">
        <f t="shared" si="2"/>
        <v>0</v>
      </c>
      <c r="E150" s="24" t="s">
        <v>37</v>
      </c>
    </row>
    <row r="151" spans="1:5" x14ac:dyDescent="0.3">
      <c r="A151" s="22">
        <v>0</v>
      </c>
      <c r="B151" s="20">
        <v>6.9</v>
      </c>
      <c r="C151" s="19">
        <v>7</v>
      </c>
      <c r="D151" s="19">
        <f t="shared" si="2"/>
        <v>0</v>
      </c>
      <c r="E151" s="24" t="s">
        <v>37</v>
      </c>
    </row>
    <row r="152" spans="1:5" x14ac:dyDescent="0.3">
      <c r="A152" s="22">
        <v>0</v>
      </c>
      <c r="B152" s="20">
        <v>7.8</v>
      </c>
      <c r="C152" s="19">
        <v>7</v>
      </c>
      <c r="D152" s="19">
        <f t="shared" si="2"/>
        <v>0</v>
      </c>
      <c r="E152" s="24" t="s">
        <v>37</v>
      </c>
    </row>
    <row r="153" spans="1:5" x14ac:dyDescent="0.3">
      <c r="A153" s="22">
        <v>0</v>
      </c>
      <c r="B153" s="20">
        <v>9.9</v>
      </c>
      <c r="C153" s="19">
        <v>6</v>
      </c>
      <c r="D153" s="19">
        <f t="shared" si="2"/>
        <v>0</v>
      </c>
      <c r="E153" s="24" t="s">
        <v>37</v>
      </c>
    </row>
    <row r="154" spans="1:5" x14ac:dyDescent="0.3">
      <c r="A154" s="22">
        <v>0</v>
      </c>
      <c r="B154" s="20">
        <v>11</v>
      </c>
      <c r="C154" s="19">
        <v>6</v>
      </c>
      <c r="D154" s="19">
        <f t="shared" si="2"/>
        <v>0</v>
      </c>
      <c r="E154" s="24" t="s">
        <v>37</v>
      </c>
    </row>
    <row r="155" spans="1:5" x14ac:dyDescent="0.3">
      <c r="A155" s="22">
        <v>0</v>
      </c>
      <c r="B155" s="20">
        <v>14.9</v>
      </c>
      <c r="C155" s="19">
        <v>5</v>
      </c>
      <c r="D155" s="19">
        <f t="shared" si="2"/>
        <v>0</v>
      </c>
      <c r="E155" s="24" t="s">
        <v>37</v>
      </c>
    </row>
    <row r="156" spans="1:5" x14ac:dyDescent="0.3">
      <c r="A156" s="22">
        <v>0</v>
      </c>
      <c r="B156" s="20">
        <v>14.9</v>
      </c>
      <c r="C156" s="19">
        <v>4</v>
      </c>
      <c r="D156" s="19">
        <f t="shared" si="2"/>
        <v>0</v>
      </c>
      <c r="E156" s="24" t="s">
        <v>37</v>
      </c>
    </row>
    <row r="157" spans="1:5" x14ac:dyDescent="0.3">
      <c r="A157" s="22">
        <v>0</v>
      </c>
      <c r="B157" s="20">
        <v>16.899999999999999</v>
      </c>
      <c r="C157" s="19">
        <v>4</v>
      </c>
      <c r="D157" s="19">
        <f t="shared" si="2"/>
        <v>0</v>
      </c>
      <c r="E157" s="24" t="s">
        <v>37</v>
      </c>
    </row>
    <row r="158" spans="1:5" x14ac:dyDescent="0.3">
      <c r="A158" s="22">
        <v>0</v>
      </c>
      <c r="B158" s="20">
        <v>14.9</v>
      </c>
      <c r="C158" s="19">
        <v>3</v>
      </c>
      <c r="D158" s="19">
        <f t="shared" si="2"/>
        <v>0</v>
      </c>
      <c r="E158" s="24" t="s">
        <v>37</v>
      </c>
    </row>
    <row r="159" spans="1:5" x14ac:dyDescent="0.3">
      <c r="A159" s="22">
        <v>0</v>
      </c>
      <c r="B159" s="20">
        <v>17.899999999999999</v>
      </c>
      <c r="C159" s="19">
        <v>4</v>
      </c>
      <c r="D159" s="19">
        <f t="shared" si="2"/>
        <v>0</v>
      </c>
      <c r="E159" s="24" t="s">
        <v>37</v>
      </c>
    </row>
    <row r="160" spans="1:5" x14ac:dyDescent="0.3">
      <c r="A160" s="22">
        <v>0</v>
      </c>
      <c r="B160" s="20">
        <v>18.899999999999999</v>
      </c>
      <c r="C160" s="19">
        <v>4</v>
      </c>
      <c r="D160" s="19">
        <f t="shared" si="2"/>
        <v>0</v>
      </c>
      <c r="E160" s="24" t="s">
        <v>37</v>
      </c>
    </row>
    <row r="161" spans="1:5" x14ac:dyDescent="0.3">
      <c r="A161" s="22">
        <v>0</v>
      </c>
      <c r="B161" s="20">
        <v>17.899999999999999</v>
      </c>
      <c r="C161" s="19">
        <v>4</v>
      </c>
      <c r="D161" s="19">
        <f t="shared" si="2"/>
        <v>0</v>
      </c>
      <c r="E161" s="24" t="s">
        <v>37</v>
      </c>
    </row>
    <row r="162" spans="1:5" x14ac:dyDescent="0.3">
      <c r="A162" s="22">
        <v>0</v>
      </c>
      <c r="B162" s="20">
        <v>17.899999999999999</v>
      </c>
      <c r="C162" s="19">
        <v>4</v>
      </c>
      <c r="D162" s="19">
        <f t="shared" si="2"/>
        <v>0</v>
      </c>
      <c r="E162" s="24" t="s">
        <v>37</v>
      </c>
    </row>
    <row r="163" spans="1:5" x14ac:dyDescent="0.3">
      <c r="A163" s="22">
        <v>0</v>
      </c>
      <c r="B163" s="20">
        <v>26.9</v>
      </c>
      <c r="C163" s="19">
        <v>1</v>
      </c>
      <c r="D163" s="19">
        <f t="shared" si="2"/>
        <v>0</v>
      </c>
      <c r="E163" s="24" t="s">
        <v>37</v>
      </c>
    </row>
    <row r="164" spans="1:5" x14ac:dyDescent="0.3">
      <c r="A164" s="22">
        <v>0</v>
      </c>
      <c r="B164" s="20">
        <v>22.9</v>
      </c>
      <c r="C164" s="19">
        <v>1</v>
      </c>
      <c r="D164" s="19">
        <f t="shared" si="2"/>
        <v>0</v>
      </c>
      <c r="E164" s="24" t="s">
        <v>37</v>
      </c>
    </row>
    <row r="165" spans="1:5" x14ac:dyDescent="0.3">
      <c r="A165" s="22">
        <v>0</v>
      </c>
      <c r="B165" s="20">
        <v>7.9</v>
      </c>
      <c r="C165" s="19">
        <v>8</v>
      </c>
      <c r="D165" s="19">
        <f t="shared" si="2"/>
        <v>0</v>
      </c>
      <c r="E165" s="24" t="s">
        <v>37</v>
      </c>
    </row>
    <row r="166" spans="1:5" x14ac:dyDescent="0.3">
      <c r="A166" s="22">
        <v>0</v>
      </c>
      <c r="B166" s="20">
        <v>15.9</v>
      </c>
      <c r="C166" s="19">
        <v>4</v>
      </c>
      <c r="D166" s="19">
        <f t="shared" si="2"/>
        <v>0</v>
      </c>
      <c r="E166" s="24" t="s">
        <v>37</v>
      </c>
    </row>
    <row r="167" spans="1:5" x14ac:dyDescent="0.3">
      <c r="A167" s="22">
        <v>0</v>
      </c>
      <c r="B167" s="20">
        <v>16.899999999999999</v>
      </c>
      <c r="C167" s="19">
        <v>3</v>
      </c>
      <c r="D167" s="19">
        <f t="shared" si="2"/>
        <v>0</v>
      </c>
      <c r="E167" s="24" t="s">
        <v>37</v>
      </c>
    </row>
    <row r="168" spans="1:5" x14ac:dyDescent="0.3">
      <c r="A168" s="22">
        <v>0</v>
      </c>
      <c r="B168" s="20">
        <v>16.399999999999999</v>
      </c>
      <c r="C168" s="19">
        <v>3</v>
      </c>
      <c r="D168" s="19">
        <f t="shared" si="2"/>
        <v>0</v>
      </c>
      <c r="E168" s="24" t="s">
        <v>37</v>
      </c>
    </row>
    <row r="169" spans="1:5" x14ac:dyDescent="0.3">
      <c r="A169" s="22">
        <v>0</v>
      </c>
      <c r="B169" s="20">
        <v>16.899999999999999</v>
      </c>
      <c r="C169" s="19">
        <v>2</v>
      </c>
      <c r="D169" s="19">
        <f t="shared" si="2"/>
        <v>0</v>
      </c>
      <c r="E169" s="24" t="s">
        <v>37</v>
      </c>
    </row>
    <row r="170" spans="1:5" x14ac:dyDescent="0.3">
      <c r="A170" s="22">
        <v>0</v>
      </c>
      <c r="B170" s="20">
        <v>17.899999999999999</v>
      </c>
      <c r="C170" s="19">
        <v>2</v>
      </c>
      <c r="D170" s="19">
        <f t="shared" si="2"/>
        <v>0</v>
      </c>
      <c r="E170" s="24" t="s">
        <v>37</v>
      </c>
    </row>
    <row r="171" spans="1:5" x14ac:dyDescent="0.3">
      <c r="A171" s="22">
        <v>0</v>
      </c>
      <c r="B171" s="20">
        <v>14.9</v>
      </c>
      <c r="C171" s="19">
        <v>3</v>
      </c>
      <c r="D171" s="19">
        <f t="shared" si="2"/>
        <v>0</v>
      </c>
      <c r="E171" s="24" t="s">
        <v>37</v>
      </c>
    </row>
    <row r="172" spans="1:5" x14ac:dyDescent="0.3">
      <c r="A172" s="22">
        <v>0</v>
      </c>
      <c r="B172" s="20">
        <v>16.899999999999999</v>
      </c>
      <c r="C172" s="19">
        <v>3</v>
      </c>
      <c r="D172" s="19">
        <f t="shared" si="2"/>
        <v>0</v>
      </c>
      <c r="E172" s="24" t="s">
        <v>37</v>
      </c>
    </row>
    <row r="173" spans="1:5" x14ac:dyDescent="0.3">
      <c r="A173" s="22">
        <v>0</v>
      </c>
      <c r="B173" s="20">
        <v>15.9</v>
      </c>
      <c r="C173" s="19">
        <v>3</v>
      </c>
      <c r="D173" s="19">
        <f t="shared" si="2"/>
        <v>0</v>
      </c>
      <c r="E173" s="24" t="s">
        <v>37</v>
      </c>
    </row>
    <row r="174" spans="1:5" x14ac:dyDescent="0.3">
      <c r="A174" s="22">
        <v>0</v>
      </c>
      <c r="B174" s="20">
        <v>17.899999999999999</v>
      </c>
      <c r="C174" s="19">
        <v>2</v>
      </c>
      <c r="D174" s="19">
        <f t="shared" si="2"/>
        <v>0</v>
      </c>
      <c r="E174" s="24" t="s">
        <v>37</v>
      </c>
    </row>
    <row r="175" spans="1:5" x14ac:dyDescent="0.3">
      <c r="A175" s="22">
        <v>0</v>
      </c>
      <c r="B175" s="20">
        <v>18.899999999999999</v>
      </c>
      <c r="C175" s="19">
        <v>2</v>
      </c>
      <c r="D175" s="19">
        <f t="shared" si="2"/>
        <v>0</v>
      </c>
      <c r="E175" s="24" t="s">
        <v>37</v>
      </c>
    </row>
    <row r="176" spans="1:5" x14ac:dyDescent="0.3">
      <c r="A176" s="22">
        <v>0</v>
      </c>
      <c r="B176" s="20">
        <v>7.1</v>
      </c>
      <c r="C176" s="19">
        <v>8</v>
      </c>
      <c r="D176" s="19">
        <f t="shared" si="2"/>
        <v>0</v>
      </c>
      <c r="E176" s="24" t="s">
        <v>37</v>
      </c>
    </row>
    <row r="177" spans="1:5" x14ac:dyDescent="0.3">
      <c r="A177" s="22">
        <v>0</v>
      </c>
      <c r="B177" s="20">
        <v>13.9</v>
      </c>
      <c r="C177" s="19">
        <v>4</v>
      </c>
      <c r="D177" s="19">
        <f t="shared" si="2"/>
        <v>0</v>
      </c>
      <c r="E177" s="24" t="s">
        <v>37</v>
      </c>
    </row>
    <row r="178" spans="1:5" x14ac:dyDescent="0.3">
      <c r="A178" s="22">
        <v>0</v>
      </c>
      <c r="B178" s="20">
        <v>11.3</v>
      </c>
      <c r="C178" s="19">
        <v>4</v>
      </c>
      <c r="D178" s="19">
        <f t="shared" si="2"/>
        <v>0</v>
      </c>
      <c r="E178" s="24" t="s">
        <v>37</v>
      </c>
    </row>
    <row r="179" spans="1:5" x14ac:dyDescent="0.3">
      <c r="A179" s="22">
        <v>0</v>
      </c>
      <c r="B179" s="20">
        <v>13.9</v>
      </c>
      <c r="C179" s="19">
        <v>4</v>
      </c>
      <c r="D179" s="19">
        <f t="shared" si="2"/>
        <v>0</v>
      </c>
      <c r="E179" s="24" t="s">
        <v>37</v>
      </c>
    </row>
    <row r="180" spans="1:5" x14ac:dyDescent="0.3">
      <c r="A180" s="22">
        <v>0</v>
      </c>
      <c r="B180" s="20">
        <v>13.9</v>
      </c>
      <c r="C180" s="19">
        <v>3</v>
      </c>
      <c r="D180" s="19">
        <f t="shared" si="2"/>
        <v>0</v>
      </c>
      <c r="E180" s="24" t="s">
        <v>37</v>
      </c>
    </row>
    <row r="181" spans="1:5" x14ac:dyDescent="0.3">
      <c r="A181" s="22">
        <v>0</v>
      </c>
      <c r="B181" s="20">
        <v>16.7</v>
      </c>
      <c r="C181" s="19">
        <v>3</v>
      </c>
      <c r="D181" s="19">
        <f t="shared" si="2"/>
        <v>0</v>
      </c>
      <c r="E181" s="24" t="s">
        <v>37</v>
      </c>
    </row>
    <row r="182" spans="1:5" x14ac:dyDescent="0.3">
      <c r="A182" s="22">
        <v>0</v>
      </c>
      <c r="B182" s="20">
        <v>16.899999999999999</v>
      </c>
      <c r="C182" s="19">
        <v>3</v>
      </c>
      <c r="D182" s="19">
        <f t="shared" si="2"/>
        <v>0</v>
      </c>
      <c r="E182" s="24" t="s">
        <v>37</v>
      </c>
    </row>
    <row r="183" spans="1:5" x14ac:dyDescent="0.3">
      <c r="A183" s="22">
        <v>0</v>
      </c>
      <c r="B183" s="20">
        <v>15.9</v>
      </c>
      <c r="C183" s="19">
        <v>3</v>
      </c>
      <c r="D183" s="19">
        <f t="shared" si="2"/>
        <v>0</v>
      </c>
      <c r="E183" s="24" t="s">
        <v>37</v>
      </c>
    </row>
    <row r="184" spans="1:5" x14ac:dyDescent="0.3">
      <c r="A184" s="22">
        <v>0</v>
      </c>
      <c r="B184" s="20">
        <v>17.899999999999999</v>
      </c>
      <c r="C184" s="19">
        <v>3</v>
      </c>
      <c r="D184" s="19">
        <f t="shared" si="2"/>
        <v>0</v>
      </c>
      <c r="E184" s="24" t="s">
        <v>37</v>
      </c>
    </row>
    <row r="185" spans="1:5" x14ac:dyDescent="0.3">
      <c r="A185" s="22">
        <v>0</v>
      </c>
      <c r="B185" s="20">
        <v>16.899999999999999</v>
      </c>
      <c r="C185" s="19">
        <v>2</v>
      </c>
      <c r="D185" s="19">
        <f t="shared" si="2"/>
        <v>0</v>
      </c>
      <c r="E185" s="24" t="s">
        <v>37</v>
      </c>
    </row>
    <row r="186" spans="1:5" x14ac:dyDescent="0.3">
      <c r="A186" s="22">
        <v>0</v>
      </c>
      <c r="B186" s="20">
        <v>13.9</v>
      </c>
      <c r="C186" s="19">
        <v>5</v>
      </c>
      <c r="D186" s="19">
        <f t="shared" si="2"/>
        <v>0</v>
      </c>
      <c r="E186" s="24" t="s">
        <v>37</v>
      </c>
    </row>
    <row r="187" spans="1:5" x14ac:dyDescent="0.3">
      <c r="A187" s="22">
        <v>0</v>
      </c>
      <c r="B187" s="20">
        <v>14.9</v>
      </c>
      <c r="C187" s="19">
        <v>4</v>
      </c>
      <c r="D187" s="19">
        <f t="shared" si="2"/>
        <v>0</v>
      </c>
      <c r="E187" s="24" t="s">
        <v>37</v>
      </c>
    </row>
    <row r="188" spans="1:5" x14ac:dyDescent="0.3">
      <c r="A188" s="22">
        <v>0</v>
      </c>
      <c r="B188" s="20">
        <v>11.9</v>
      </c>
      <c r="C188" s="19">
        <v>4</v>
      </c>
      <c r="D188" s="19">
        <f t="shared" si="2"/>
        <v>0</v>
      </c>
      <c r="E188" s="24" t="s">
        <v>37</v>
      </c>
    </row>
    <row r="189" spans="1:5" x14ac:dyDescent="0.3">
      <c r="A189" s="22">
        <v>0</v>
      </c>
      <c r="B189" s="20">
        <v>14.9</v>
      </c>
      <c r="C189" s="19">
        <v>3</v>
      </c>
      <c r="D189" s="19">
        <f t="shared" si="2"/>
        <v>0</v>
      </c>
      <c r="E189" s="24" t="s">
        <v>37</v>
      </c>
    </row>
    <row r="190" spans="1:5" x14ac:dyDescent="0.3">
      <c r="A190" s="22">
        <v>0</v>
      </c>
      <c r="B190" s="20">
        <v>15.9</v>
      </c>
      <c r="C190" s="19">
        <v>1</v>
      </c>
      <c r="D190" s="19">
        <f t="shared" si="2"/>
        <v>0</v>
      </c>
      <c r="E190" s="24" t="s">
        <v>37</v>
      </c>
    </row>
    <row r="191" spans="1:5" x14ac:dyDescent="0.3">
      <c r="A191" s="22">
        <v>0</v>
      </c>
      <c r="B191" s="20">
        <v>16.899999999999999</v>
      </c>
      <c r="C191" s="19">
        <v>3</v>
      </c>
      <c r="D191" s="19">
        <f t="shared" si="2"/>
        <v>0</v>
      </c>
      <c r="E191" s="24" t="s">
        <v>37</v>
      </c>
    </row>
    <row r="192" spans="1:5" x14ac:dyDescent="0.3">
      <c r="A192" s="22">
        <v>0</v>
      </c>
      <c r="B192" s="20">
        <v>23.9</v>
      </c>
      <c r="C192" s="19">
        <v>1</v>
      </c>
      <c r="D192" s="19">
        <f t="shared" si="2"/>
        <v>0</v>
      </c>
      <c r="E192" s="24" t="s">
        <v>37</v>
      </c>
    </row>
    <row r="193" spans="1:5" x14ac:dyDescent="0.3">
      <c r="A193" s="22">
        <v>0</v>
      </c>
      <c r="B193" s="20">
        <v>15.9</v>
      </c>
      <c r="C193" s="19">
        <v>1</v>
      </c>
      <c r="D193" s="19">
        <f t="shared" si="2"/>
        <v>0</v>
      </c>
      <c r="E193" s="24" t="s">
        <v>37</v>
      </c>
    </row>
    <row r="194" spans="1:5" x14ac:dyDescent="0.3">
      <c r="A194" s="22">
        <v>0</v>
      </c>
      <c r="B194" s="20">
        <v>12.9</v>
      </c>
      <c r="C194" s="19">
        <v>4</v>
      </c>
      <c r="D194" s="19">
        <f t="shared" si="2"/>
        <v>0</v>
      </c>
      <c r="E194" s="24" t="s">
        <v>37</v>
      </c>
    </row>
    <row r="195" spans="1:5" x14ac:dyDescent="0.3">
      <c r="A195" s="22">
        <v>0</v>
      </c>
      <c r="B195" s="20">
        <v>18.899999999999999</v>
      </c>
      <c r="C195" s="19">
        <v>3</v>
      </c>
      <c r="D195" s="19">
        <f t="shared" ref="D195:D258" si="3">IF(E195="SUV",1,0)</f>
        <v>0</v>
      </c>
      <c r="E195" s="24" t="s">
        <v>37</v>
      </c>
    </row>
    <row r="196" spans="1:5" x14ac:dyDescent="0.3">
      <c r="A196" s="22">
        <v>0</v>
      </c>
      <c r="B196" s="20">
        <v>13.9</v>
      </c>
      <c r="C196" s="19">
        <v>5</v>
      </c>
      <c r="D196" s="19">
        <f t="shared" si="3"/>
        <v>1</v>
      </c>
      <c r="E196" s="24" t="s">
        <v>34</v>
      </c>
    </row>
    <row r="197" spans="1:5" x14ac:dyDescent="0.3">
      <c r="A197" s="22">
        <v>0</v>
      </c>
      <c r="B197" s="20">
        <v>14.9</v>
      </c>
      <c r="C197" s="19">
        <v>3</v>
      </c>
      <c r="D197" s="19">
        <f t="shared" si="3"/>
        <v>1</v>
      </c>
      <c r="E197" s="24" t="s">
        <v>34</v>
      </c>
    </row>
    <row r="198" spans="1:5" x14ac:dyDescent="0.3">
      <c r="A198" s="22">
        <v>0</v>
      </c>
      <c r="B198" s="20">
        <v>18.899999999999999</v>
      </c>
      <c r="C198" s="19">
        <v>2</v>
      </c>
      <c r="D198" s="19">
        <f t="shared" si="3"/>
        <v>1</v>
      </c>
      <c r="E198" s="24" t="s">
        <v>34</v>
      </c>
    </row>
    <row r="199" spans="1:5" x14ac:dyDescent="0.3">
      <c r="A199" s="22">
        <v>0</v>
      </c>
      <c r="B199" s="20">
        <v>26.9</v>
      </c>
      <c r="C199" s="19">
        <v>2</v>
      </c>
      <c r="D199" s="19">
        <f t="shared" si="3"/>
        <v>1</v>
      </c>
      <c r="E199" s="24" t="s">
        <v>34</v>
      </c>
    </row>
    <row r="200" spans="1:5" x14ac:dyDescent="0.3">
      <c r="A200" s="22">
        <v>0</v>
      </c>
      <c r="B200" s="20">
        <v>17.899999999999999</v>
      </c>
      <c r="C200" s="19">
        <v>4</v>
      </c>
      <c r="D200" s="19">
        <f t="shared" si="3"/>
        <v>1</v>
      </c>
      <c r="E200" s="24" t="s">
        <v>34</v>
      </c>
    </row>
    <row r="201" spans="1:5" x14ac:dyDescent="0.3">
      <c r="A201" s="22">
        <v>0</v>
      </c>
      <c r="B201" s="20">
        <v>15.9</v>
      </c>
      <c r="C201" s="19">
        <v>4</v>
      </c>
      <c r="D201" s="19">
        <f t="shared" si="3"/>
        <v>1</v>
      </c>
      <c r="E201" s="24" t="s">
        <v>34</v>
      </c>
    </row>
    <row r="202" spans="1:5" x14ac:dyDescent="0.3">
      <c r="A202" s="22">
        <v>0</v>
      </c>
      <c r="B202" s="20">
        <v>16</v>
      </c>
      <c r="C202" s="19">
        <v>2</v>
      </c>
      <c r="D202" s="19">
        <f t="shared" si="3"/>
        <v>0</v>
      </c>
      <c r="E202" s="24" t="s">
        <v>37</v>
      </c>
    </row>
    <row r="203" spans="1:5" x14ac:dyDescent="0.3">
      <c r="A203" s="22">
        <v>0</v>
      </c>
      <c r="B203" s="20">
        <v>17.899999999999999</v>
      </c>
      <c r="C203" s="19">
        <v>4</v>
      </c>
      <c r="D203" s="19">
        <f t="shared" si="3"/>
        <v>1</v>
      </c>
      <c r="E203" s="24" t="s">
        <v>34</v>
      </c>
    </row>
    <row r="204" spans="1:5" x14ac:dyDescent="0.3">
      <c r="A204" s="22">
        <v>0</v>
      </c>
      <c r="B204" s="20">
        <v>19.899999999999999</v>
      </c>
      <c r="C204" s="19">
        <v>3</v>
      </c>
      <c r="D204" s="19">
        <f t="shared" si="3"/>
        <v>1</v>
      </c>
      <c r="E204" s="24" t="s">
        <v>34</v>
      </c>
    </row>
    <row r="205" spans="1:5" x14ac:dyDescent="0.3">
      <c r="A205" s="22">
        <v>0</v>
      </c>
      <c r="B205" s="20">
        <v>18.899999999999999</v>
      </c>
      <c r="C205" s="19">
        <v>3</v>
      </c>
      <c r="D205" s="19">
        <f t="shared" si="3"/>
        <v>1</v>
      </c>
      <c r="E205" s="24" t="s">
        <v>34</v>
      </c>
    </row>
    <row r="206" spans="1:5" x14ac:dyDescent="0.3">
      <c r="A206" s="22">
        <v>0</v>
      </c>
      <c r="B206" s="20">
        <v>19.899999999999999</v>
      </c>
      <c r="C206" s="19">
        <v>3</v>
      </c>
      <c r="D206" s="19">
        <f t="shared" si="3"/>
        <v>1</v>
      </c>
      <c r="E206" s="24" t="s">
        <v>34</v>
      </c>
    </row>
    <row r="207" spans="1:5" x14ac:dyDescent="0.3">
      <c r="A207" s="22">
        <v>0</v>
      </c>
      <c r="B207" s="20">
        <v>14.9</v>
      </c>
      <c r="C207" s="19">
        <v>3</v>
      </c>
      <c r="D207" s="19">
        <f t="shared" si="3"/>
        <v>1</v>
      </c>
      <c r="E207" s="24" t="s">
        <v>34</v>
      </c>
    </row>
    <row r="208" spans="1:5" x14ac:dyDescent="0.3">
      <c r="A208" s="22">
        <v>1</v>
      </c>
      <c r="B208" s="20">
        <v>19.899999999999999</v>
      </c>
      <c r="C208" s="19">
        <v>3</v>
      </c>
      <c r="D208" s="19">
        <f t="shared" si="3"/>
        <v>1</v>
      </c>
      <c r="E208" s="24" t="s">
        <v>34</v>
      </c>
    </row>
    <row r="209" spans="1:5" x14ac:dyDescent="0.3">
      <c r="A209" s="22">
        <v>1</v>
      </c>
      <c r="B209" s="20">
        <v>22.9</v>
      </c>
      <c r="C209" s="19">
        <v>3</v>
      </c>
      <c r="D209" s="19">
        <f t="shared" si="3"/>
        <v>1</v>
      </c>
      <c r="E209" s="24" t="s">
        <v>34</v>
      </c>
    </row>
    <row r="210" spans="1:5" x14ac:dyDescent="0.3">
      <c r="A210" s="22">
        <v>1</v>
      </c>
      <c r="B210" s="20">
        <v>24.9</v>
      </c>
      <c r="C210" s="19">
        <v>2</v>
      </c>
      <c r="D210" s="19">
        <f t="shared" si="3"/>
        <v>1</v>
      </c>
      <c r="E210" s="24" t="s">
        <v>34</v>
      </c>
    </row>
    <row r="211" spans="1:5" x14ac:dyDescent="0.3">
      <c r="A211" s="22">
        <v>0</v>
      </c>
      <c r="B211" s="20">
        <v>14.9</v>
      </c>
      <c r="C211" s="19">
        <v>2</v>
      </c>
      <c r="D211" s="19">
        <f t="shared" si="3"/>
        <v>0</v>
      </c>
      <c r="E211" s="24" t="s">
        <v>37</v>
      </c>
    </row>
    <row r="212" spans="1:5" x14ac:dyDescent="0.3">
      <c r="A212" s="22">
        <v>0</v>
      </c>
      <c r="B212" s="20">
        <v>13.9</v>
      </c>
      <c r="C212" s="19">
        <v>3</v>
      </c>
      <c r="D212" s="19">
        <f t="shared" si="3"/>
        <v>0</v>
      </c>
      <c r="E212" s="24" t="s">
        <v>37</v>
      </c>
    </row>
    <row r="213" spans="1:5" x14ac:dyDescent="0.3">
      <c r="A213" s="22">
        <v>0</v>
      </c>
      <c r="B213" s="20">
        <v>4.9000000000000004</v>
      </c>
      <c r="C213" s="19">
        <v>6</v>
      </c>
      <c r="D213" s="19">
        <f t="shared" si="3"/>
        <v>0</v>
      </c>
      <c r="E213" s="24" t="s">
        <v>37</v>
      </c>
    </row>
    <row r="214" spans="1:5" x14ac:dyDescent="0.3">
      <c r="A214" s="22">
        <v>0</v>
      </c>
      <c r="B214" s="20">
        <v>13.9</v>
      </c>
      <c r="C214" s="19">
        <v>2</v>
      </c>
      <c r="D214" s="19">
        <f t="shared" si="3"/>
        <v>0</v>
      </c>
      <c r="E214" s="24" t="s">
        <v>37</v>
      </c>
    </row>
    <row r="215" spans="1:5" x14ac:dyDescent="0.3">
      <c r="A215" s="22">
        <v>0</v>
      </c>
      <c r="B215" s="20">
        <v>12.4</v>
      </c>
      <c r="C215" s="19">
        <v>1</v>
      </c>
      <c r="D215" s="19">
        <f t="shared" si="3"/>
        <v>0</v>
      </c>
      <c r="E215" s="24" t="s">
        <v>37</v>
      </c>
    </row>
    <row r="216" spans="1:5" x14ac:dyDescent="0.3">
      <c r="A216" s="22">
        <v>0</v>
      </c>
      <c r="B216" s="20">
        <v>10.9</v>
      </c>
      <c r="C216" s="19">
        <v>2</v>
      </c>
      <c r="D216" s="19">
        <f t="shared" si="3"/>
        <v>0</v>
      </c>
      <c r="E216" s="24" t="s">
        <v>37</v>
      </c>
    </row>
    <row r="217" spans="1:5" x14ac:dyDescent="0.3">
      <c r="A217" s="22">
        <v>0</v>
      </c>
      <c r="B217" s="20">
        <v>11.9</v>
      </c>
      <c r="C217" s="19">
        <v>2</v>
      </c>
      <c r="D217" s="19">
        <f t="shared" si="3"/>
        <v>0</v>
      </c>
      <c r="E217" s="24" t="s">
        <v>37</v>
      </c>
    </row>
    <row r="218" spans="1:5" x14ac:dyDescent="0.3">
      <c r="A218" s="22">
        <v>0</v>
      </c>
      <c r="B218" s="20">
        <v>7.9</v>
      </c>
      <c r="C218" s="19">
        <v>6</v>
      </c>
      <c r="D218" s="19">
        <f t="shared" si="3"/>
        <v>1</v>
      </c>
      <c r="E218" s="24" t="s">
        <v>34</v>
      </c>
    </row>
    <row r="219" spans="1:5" x14ac:dyDescent="0.3">
      <c r="A219" s="22">
        <v>0</v>
      </c>
      <c r="B219" s="20">
        <v>15.9</v>
      </c>
      <c r="C219" s="19">
        <v>2</v>
      </c>
      <c r="D219" s="19">
        <f t="shared" si="3"/>
        <v>1</v>
      </c>
      <c r="E219" s="24" t="s">
        <v>34</v>
      </c>
    </row>
    <row r="220" spans="1:5" x14ac:dyDescent="0.3">
      <c r="A220" s="22">
        <v>0</v>
      </c>
      <c r="B220" s="20">
        <v>12.8</v>
      </c>
      <c r="C220" s="19">
        <v>3</v>
      </c>
      <c r="D220" s="19">
        <f t="shared" si="3"/>
        <v>0</v>
      </c>
      <c r="E220" s="24" t="s">
        <v>37</v>
      </c>
    </row>
    <row r="221" spans="1:5" x14ac:dyDescent="0.3">
      <c r="A221" s="22">
        <v>0</v>
      </c>
      <c r="B221" s="20">
        <v>13.8</v>
      </c>
      <c r="C221" s="19">
        <v>3</v>
      </c>
      <c r="D221" s="19">
        <f t="shared" si="3"/>
        <v>0</v>
      </c>
      <c r="E221" s="24" t="s">
        <v>37</v>
      </c>
    </row>
    <row r="222" spans="1:5" x14ac:dyDescent="0.3">
      <c r="A222" s="22">
        <v>0</v>
      </c>
      <c r="B222" s="20">
        <v>11.8</v>
      </c>
      <c r="C222" s="19">
        <v>3</v>
      </c>
      <c r="D222" s="19">
        <f t="shared" si="3"/>
        <v>0</v>
      </c>
      <c r="E222" s="24" t="s">
        <v>37</v>
      </c>
    </row>
    <row r="223" spans="1:5" x14ac:dyDescent="0.3">
      <c r="A223" s="22">
        <v>0</v>
      </c>
      <c r="B223" s="20">
        <v>14.9</v>
      </c>
      <c r="C223" s="19">
        <v>2</v>
      </c>
      <c r="D223" s="19">
        <f t="shared" si="3"/>
        <v>0</v>
      </c>
      <c r="E223" s="24" t="s">
        <v>37</v>
      </c>
    </row>
    <row r="224" spans="1:5" x14ac:dyDescent="0.3">
      <c r="A224" s="22">
        <v>0</v>
      </c>
      <c r="B224" s="20">
        <v>9.5</v>
      </c>
      <c r="C224" s="19">
        <v>4</v>
      </c>
      <c r="D224" s="19">
        <f t="shared" si="3"/>
        <v>0</v>
      </c>
      <c r="E224" s="24" t="s">
        <v>37</v>
      </c>
    </row>
    <row r="225" spans="1:5" x14ac:dyDescent="0.3">
      <c r="A225" s="22">
        <v>0</v>
      </c>
      <c r="B225" s="20">
        <v>8.9</v>
      </c>
      <c r="C225" s="19">
        <v>4</v>
      </c>
      <c r="D225" s="19">
        <f t="shared" si="3"/>
        <v>0</v>
      </c>
      <c r="E225" s="24" t="s">
        <v>37</v>
      </c>
    </row>
    <row r="226" spans="1:5" x14ac:dyDescent="0.3">
      <c r="A226" s="22">
        <v>0</v>
      </c>
      <c r="B226" s="20">
        <v>6.9</v>
      </c>
      <c r="C226" s="19">
        <v>4</v>
      </c>
      <c r="D226" s="19">
        <f t="shared" si="3"/>
        <v>0</v>
      </c>
      <c r="E226" s="24" t="s">
        <v>37</v>
      </c>
    </row>
    <row r="227" spans="1:5" x14ac:dyDescent="0.3">
      <c r="A227" s="22">
        <v>0</v>
      </c>
      <c r="B227" s="20">
        <v>14.9</v>
      </c>
      <c r="C227" s="19">
        <v>2</v>
      </c>
      <c r="D227" s="19">
        <f t="shared" si="3"/>
        <v>0</v>
      </c>
      <c r="E227" s="24" t="s">
        <v>37</v>
      </c>
    </row>
    <row r="228" spans="1:5" x14ac:dyDescent="0.3">
      <c r="A228" s="22">
        <v>0</v>
      </c>
      <c r="B228" s="20">
        <v>14.9</v>
      </c>
      <c r="C228" s="19">
        <v>2</v>
      </c>
      <c r="D228" s="19">
        <f t="shared" si="3"/>
        <v>0</v>
      </c>
      <c r="E228" s="24" t="s">
        <v>37</v>
      </c>
    </row>
    <row r="229" spans="1:5" x14ac:dyDescent="0.3">
      <c r="A229" s="22">
        <v>0</v>
      </c>
      <c r="B229" s="20">
        <v>12.6</v>
      </c>
      <c r="C229" s="19">
        <v>1</v>
      </c>
      <c r="D229" s="19">
        <f t="shared" si="3"/>
        <v>0</v>
      </c>
      <c r="E229" s="24" t="s">
        <v>37</v>
      </c>
    </row>
    <row r="230" spans="1:5" x14ac:dyDescent="0.3">
      <c r="A230" s="22">
        <v>0</v>
      </c>
      <c r="B230" s="20">
        <v>16.899999999999999</v>
      </c>
      <c r="C230" s="19">
        <v>1</v>
      </c>
      <c r="D230" s="19">
        <f t="shared" si="3"/>
        <v>1</v>
      </c>
      <c r="E230" s="24" t="s">
        <v>34</v>
      </c>
    </row>
    <row r="231" spans="1:5" x14ac:dyDescent="0.3">
      <c r="A231" s="22">
        <v>0</v>
      </c>
      <c r="B231" s="20">
        <v>19.899999999999999</v>
      </c>
      <c r="C231" s="19">
        <v>5</v>
      </c>
      <c r="D231" s="19">
        <f t="shared" si="3"/>
        <v>1</v>
      </c>
      <c r="E231" s="24" t="s">
        <v>34</v>
      </c>
    </row>
    <row r="232" spans="1:5" x14ac:dyDescent="0.3">
      <c r="A232" s="22">
        <v>0</v>
      </c>
      <c r="B232" s="20">
        <v>27.9</v>
      </c>
      <c r="C232" s="19">
        <v>4</v>
      </c>
      <c r="D232" s="19">
        <f t="shared" si="3"/>
        <v>1</v>
      </c>
      <c r="E232" s="24" t="s">
        <v>34</v>
      </c>
    </row>
    <row r="233" spans="1:5" x14ac:dyDescent="0.3">
      <c r="A233" s="22">
        <v>0</v>
      </c>
      <c r="B233" s="20">
        <v>31.9</v>
      </c>
      <c r="C233" s="19">
        <v>2</v>
      </c>
      <c r="D233" s="19">
        <f t="shared" si="3"/>
        <v>1</v>
      </c>
      <c r="E233" s="24" t="s">
        <v>34</v>
      </c>
    </row>
    <row r="234" spans="1:5" x14ac:dyDescent="0.3">
      <c r="A234" s="22">
        <v>0</v>
      </c>
      <c r="B234" s="20">
        <v>27.9</v>
      </c>
      <c r="C234" s="19">
        <v>3</v>
      </c>
      <c r="D234" s="19">
        <f t="shared" si="3"/>
        <v>0</v>
      </c>
      <c r="E234" s="24" t="s">
        <v>37</v>
      </c>
    </row>
    <row r="235" spans="1:5" x14ac:dyDescent="0.3">
      <c r="A235" s="22">
        <v>0</v>
      </c>
      <c r="B235" s="20">
        <v>28.5</v>
      </c>
      <c r="C235" s="19">
        <v>3</v>
      </c>
      <c r="D235" s="19">
        <f t="shared" si="3"/>
        <v>0</v>
      </c>
      <c r="E235" s="24" t="s">
        <v>37</v>
      </c>
    </row>
    <row r="236" spans="1:5" x14ac:dyDescent="0.3">
      <c r="A236" s="22">
        <v>0</v>
      </c>
      <c r="B236" s="20">
        <v>26.9</v>
      </c>
      <c r="C236" s="19">
        <v>2</v>
      </c>
      <c r="D236" s="19">
        <f t="shared" si="3"/>
        <v>0</v>
      </c>
      <c r="E236" s="24" t="s">
        <v>37</v>
      </c>
    </row>
    <row r="237" spans="1:5" x14ac:dyDescent="0.3">
      <c r="A237" s="22">
        <v>0</v>
      </c>
      <c r="B237" s="20">
        <v>26.9</v>
      </c>
      <c r="C237" s="19">
        <v>2</v>
      </c>
      <c r="D237" s="19">
        <f t="shared" si="3"/>
        <v>0</v>
      </c>
      <c r="E237" s="24" t="s">
        <v>37</v>
      </c>
    </row>
    <row r="238" spans="1:5" x14ac:dyDescent="0.3">
      <c r="A238" s="22">
        <v>0</v>
      </c>
      <c r="B238" s="20">
        <v>25.9</v>
      </c>
      <c r="C238" s="19">
        <v>2</v>
      </c>
      <c r="D238" s="19">
        <f t="shared" si="3"/>
        <v>0</v>
      </c>
      <c r="E238" s="24" t="s">
        <v>37</v>
      </c>
    </row>
    <row r="239" spans="1:5" x14ac:dyDescent="0.3">
      <c r="A239" s="22">
        <v>0</v>
      </c>
      <c r="B239" s="20">
        <v>25.9</v>
      </c>
      <c r="C239" s="19">
        <v>2</v>
      </c>
      <c r="D239" s="19">
        <f t="shared" si="3"/>
        <v>0</v>
      </c>
      <c r="E239" s="24" t="s">
        <v>37</v>
      </c>
    </row>
    <row r="240" spans="1:5" x14ac:dyDescent="0.3">
      <c r="A240" s="22">
        <v>0</v>
      </c>
      <c r="B240" s="20">
        <v>11</v>
      </c>
      <c r="C240" s="19">
        <v>6</v>
      </c>
      <c r="D240" s="19">
        <f t="shared" si="3"/>
        <v>0</v>
      </c>
      <c r="E240" s="24" t="s">
        <v>37</v>
      </c>
    </row>
    <row r="241" spans="1:5" x14ac:dyDescent="0.3">
      <c r="A241" s="22">
        <v>0</v>
      </c>
      <c r="B241" s="20">
        <v>24.9</v>
      </c>
      <c r="C241" s="19">
        <v>4</v>
      </c>
      <c r="D241" s="19">
        <f t="shared" si="3"/>
        <v>0</v>
      </c>
      <c r="E241" s="24" t="s">
        <v>37</v>
      </c>
    </row>
    <row r="242" spans="1:5" x14ac:dyDescent="0.3">
      <c r="A242" s="22">
        <v>0</v>
      </c>
      <c r="B242" s="20">
        <v>25.5</v>
      </c>
      <c r="C242" s="19">
        <v>4</v>
      </c>
      <c r="D242" s="19">
        <f t="shared" si="3"/>
        <v>0</v>
      </c>
      <c r="E242" s="24" t="s">
        <v>37</v>
      </c>
    </row>
    <row r="243" spans="1:5" x14ac:dyDescent="0.3">
      <c r="A243" s="22">
        <v>0</v>
      </c>
      <c r="B243" s="20">
        <v>23.4</v>
      </c>
      <c r="C243" s="19">
        <v>4</v>
      </c>
      <c r="D243" s="19">
        <f t="shared" si="3"/>
        <v>0</v>
      </c>
      <c r="E243" s="24" t="s">
        <v>37</v>
      </c>
    </row>
    <row r="244" spans="1:5" x14ac:dyDescent="0.3">
      <c r="A244" s="22">
        <v>0</v>
      </c>
      <c r="B244" s="20">
        <v>17.899999999999999</v>
      </c>
      <c r="C244" s="19">
        <v>4</v>
      </c>
      <c r="D244" s="19">
        <f t="shared" si="3"/>
        <v>0</v>
      </c>
      <c r="E244" s="24" t="s">
        <v>37</v>
      </c>
    </row>
    <row r="245" spans="1:5" x14ac:dyDescent="0.3">
      <c r="A245" s="22">
        <v>0</v>
      </c>
      <c r="B245" s="20">
        <v>20.8</v>
      </c>
      <c r="C245" s="19">
        <v>4</v>
      </c>
      <c r="D245" s="19">
        <f t="shared" si="3"/>
        <v>0</v>
      </c>
      <c r="E245" s="24" t="s">
        <v>37</v>
      </c>
    </row>
    <row r="246" spans="1:5" x14ac:dyDescent="0.3">
      <c r="A246" s="22">
        <v>0</v>
      </c>
      <c r="B246" s="20">
        <v>15.9</v>
      </c>
      <c r="C246" s="19">
        <v>4</v>
      </c>
      <c r="D246" s="19">
        <f t="shared" si="3"/>
        <v>0</v>
      </c>
      <c r="E246" s="24" t="s">
        <v>37</v>
      </c>
    </row>
    <row r="247" spans="1:5" x14ac:dyDescent="0.3">
      <c r="A247" s="22">
        <v>0</v>
      </c>
      <c r="B247" s="20">
        <v>23.9</v>
      </c>
      <c r="C247" s="19">
        <v>3</v>
      </c>
      <c r="D247" s="19">
        <f t="shared" si="3"/>
        <v>0</v>
      </c>
      <c r="E247" s="24" t="s">
        <v>37</v>
      </c>
    </row>
    <row r="248" spans="1:5" x14ac:dyDescent="0.3">
      <c r="A248" s="22">
        <v>0</v>
      </c>
      <c r="B248" s="20">
        <v>25.4</v>
      </c>
      <c r="C248" s="19">
        <v>3</v>
      </c>
      <c r="D248" s="19">
        <f t="shared" si="3"/>
        <v>0</v>
      </c>
      <c r="E248" s="24" t="s">
        <v>37</v>
      </c>
    </row>
    <row r="249" spans="1:5" x14ac:dyDescent="0.3">
      <c r="A249" s="22">
        <v>0</v>
      </c>
      <c r="B249" s="20">
        <v>25.9</v>
      </c>
      <c r="C249" s="19">
        <v>3</v>
      </c>
      <c r="D249" s="19">
        <f t="shared" si="3"/>
        <v>0</v>
      </c>
      <c r="E249" s="24" t="s">
        <v>37</v>
      </c>
    </row>
    <row r="250" spans="1:5" x14ac:dyDescent="0.3">
      <c r="A250" s="22">
        <v>0</v>
      </c>
      <c r="B250" s="20">
        <v>25</v>
      </c>
      <c r="C250" s="19">
        <v>3</v>
      </c>
      <c r="D250" s="19">
        <f t="shared" si="3"/>
        <v>0</v>
      </c>
      <c r="E250" s="24" t="s">
        <v>37</v>
      </c>
    </row>
    <row r="251" spans="1:5" x14ac:dyDescent="0.3">
      <c r="A251" s="22">
        <v>0</v>
      </c>
      <c r="B251" s="20">
        <v>23.9</v>
      </c>
      <c r="C251" s="19">
        <v>3</v>
      </c>
      <c r="D251" s="19">
        <f t="shared" si="3"/>
        <v>0</v>
      </c>
      <c r="E251" s="24" t="s">
        <v>37</v>
      </c>
    </row>
    <row r="252" spans="1:5" x14ac:dyDescent="0.3">
      <c r="A252" s="22">
        <v>0</v>
      </c>
      <c r="B252" s="20">
        <v>23.9</v>
      </c>
      <c r="C252" s="19">
        <v>3</v>
      </c>
      <c r="D252" s="19">
        <f t="shared" si="3"/>
        <v>0</v>
      </c>
      <c r="E252" s="24" t="s">
        <v>37</v>
      </c>
    </row>
    <row r="253" spans="1:5" x14ac:dyDescent="0.3">
      <c r="A253" s="22">
        <v>0</v>
      </c>
      <c r="B253" s="20">
        <v>27.8</v>
      </c>
      <c r="C253" s="19">
        <v>3</v>
      </c>
      <c r="D253" s="19">
        <f t="shared" si="3"/>
        <v>0</v>
      </c>
      <c r="E253" s="24" t="s">
        <v>37</v>
      </c>
    </row>
    <row r="254" spans="1:5" x14ac:dyDescent="0.3">
      <c r="A254" s="22">
        <v>0</v>
      </c>
      <c r="B254" s="20">
        <v>28.9</v>
      </c>
      <c r="C254" s="19">
        <v>2</v>
      </c>
      <c r="D254" s="19">
        <f t="shared" si="3"/>
        <v>0</v>
      </c>
      <c r="E254" s="24" t="s">
        <v>37</v>
      </c>
    </row>
    <row r="255" spans="1:5" x14ac:dyDescent="0.3">
      <c r="A255" s="22">
        <v>0</v>
      </c>
      <c r="B255" s="20">
        <v>28.9</v>
      </c>
      <c r="C255" s="19">
        <v>2</v>
      </c>
      <c r="D255" s="19">
        <f t="shared" si="3"/>
        <v>0</v>
      </c>
      <c r="E255" s="24" t="s">
        <v>37</v>
      </c>
    </row>
    <row r="256" spans="1:5" x14ac:dyDescent="0.3">
      <c r="A256" s="22">
        <v>0</v>
      </c>
      <c r="B256" s="20">
        <v>34.9</v>
      </c>
      <c r="C256" s="19">
        <v>1</v>
      </c>
      <c r="D256" s="19">
        <f t="shared" si="3"/>
        <v>0</v>
      </c>
      <c r="E256" s="24" t="s">
        <v>37</v>
      </c>
    </row>
    <row r="257" spans="1:5" x14ac:dyDescent="0.3">
      <c r="A257" s="22">
        <v>0</v>
      </c>
      <c r="B257" s="20">
        <v>32.9</v>
      </c>
      <c r="C257" s="19">
        <v>1</v>
      </c>
      <c r="D257" s="19">
        <f t="shared" si="3"/>
        <v>0</v>
      </c>
      <c r="E257" s="24" t="s">
        <v>37</v>
      </c>
    </row>
    <row r="258" spans="1:5" x14ac:dyDescent="0.3">
      <c r="A258" s="22">
        <v>0</v>
      </c>
      <c r="B258" s="20">
        <v>28.9</v>
      </c>
      <c r="C258" s="19">
        <v>3</v>
      </c>
      <c r="D258" s="19">
        <f t="shared" si="3"/>
        <v>0</v>
      </c>
      <c r="E258" s="24" t="s">
        <v>37</v>
      </c>
    </row>
    <row r="259" spans="1:5" x14ac:dyDescent="0.3">
      <c r="A259" s="22">
        <v>0</v>
      </c>
      <c r="B259" s="20">
        <v>32.299999999999997</v>
      </c>
      <c r="C259" s="19">
        <v>3</v>
      </c>
      <c r="D259" s="19">
        <f t="shared" ref="D259:D322" si="4">IF(E259="SUV",1,0)</f>
        <v>0</v>
      </c>
      <c r="E259" s="24" t="s">
        <v>37</v>
      </c>
    </row>
    <row r="260" spans="1:5" x14ac:dyDescent="0.3">
      <c r="A260" s="22">
        <v>0</v>
      </c>
      <c r="B260" s="20">
        <v>32.4</v>
      </c>
      <c r="C260" s="19">
        <v>3</v>
      </c>
      <c r="D260" s="19">
        <f t="shared" si="4"/>
        <v>0</v>
      </c>
      <c r="E260" s="24" t="s">
        <v>37</v>
      </c>
    </row>
    <row r="261" spans="1:5" x14ac:dyDescent="0.3">
      <c r="A261" s="22">
        <v>0</v>
      </c>
      <c r="B261" s="20">
        <v>29.9</v>
      </c>
      <c r="C261" s="19">
        <v>3</v>
      </c>
      <c r="D261" s="19">
        <f t="shared" si="4"/>
        <v>0</v>
      </c>
      <c r="E261" s="24" t="s">
        <v>37</v>
      </c>
    </row>
    <row r="262" spans="1:5" x14ac:dyDescent="0.3">
      <c r="A262" s="22">
        <v>0</v>
      </c>
      <c r="B262" s="20">
        <v>29.9</v>
      </c>
      <c r="C262" s="19">
        <v>2</v>
      </c>
      <c r="D262" s="19">
        <f t="shared" si="4"/>
        <v>0</v>
      </c>
      <c r="E262" s="24" t="s">
        <v>37</v>
      </c>
    </row>
    <row r="263" spans="1:5" x14ac:dyDescent="0.3">
      <c r="A263" s="22">
        <v>0</v>
      </c>
      <c r="B263" s="20">
        <v>31.9</v>
      </c>
      <c r="C263" s="19">
        <v>2</v>
      </c>
      <c r="D263" s="19">
        <f t="shared" si="4"/>
        <v>0</v>
      </c>
      <c r="E263" s="24" t="s">
        <v>37</v>
      </c>
    </row>
    <row r="264" spans="1:5" x14ac:dyDescent="0.3">
      <c r="A264" s="22">
        <v>0</v>
      </c>
      <c r="B264" s="20">
        <v>29.9</v>
      </c>
      <c r="C264" s="19">
        <v>2</v>
      </c>
      <c r="D264" s="19">
        <f t="shared" si="4"/>
        <v>0</v>
      </c>
      <c r="E264" s="24" t="s">
        <v>37</v>
      </c>
    </row>
    <row r="265" spans="1:5" x14ac:dyDescent="0.3">
      <c r="A265" s="22">
        <v>0</v>
      </c>
      <c r="B265" s="20">
        <v>34.5</v>
      </c>
      <c r="C265" s="19">
        <v>1</v>
      </c>
      <c r="D265" s="19">
        <f t="shared" si="4"/>
        <v>0</v>
      </c>
      <c r="E265" s="24" t="s">
        <v>37</v>
      </c>
    </row>
    <row r="266" spans="1:5" x14ac:dyDescent="0.3">
      <c r="A266" s="22">
        <v>0</v>
      </c>
      <c r="B266" s="20">
        <v>8.9</v>
      </c>
      <c r="C266" s="19">
        <v>6</v>
      </c>
      <c r="D266" s="19">
        <f t="shared" si="4"/>
        <v>1</v>
      </c>
      <c r="E266" s="24" t="s">
        <v>34</v>
      </c>
    </row>
    <row r="267" spans="1:5" x14ac:dyDescent="0.3">
      <c r="A267" s="22">
        <v>0</v>
      </c>
      <c r="B267" s="20">
        <v>20.9</v>
      </c>
      <c r="C267" s="19">
        <v>5</v>
      </c>
      <c r="D267" s="19">
        <f t="shared" si="4"/>
        <v>0</v>
      </c>
      <c r="E267" s="24" t="s">
        <v>37</v>
      </c>
    </row>
    <row r="268" spans="1:5" x14ac:dyDescent="0.3">
      <c r="A268" s="22">
        <v>1</v>
      </c>
      <c r="B268" s="20">
        <v>17.8</v>
      </c>
      <c r="C268" s="19">
        <v>2</v>
      </c>
      <c r="D268" s="19">
        <f t="shared" si="4"/>
        <v>1</v>
      </c>
      <c r="E268" s="24" t="s">
        <v>34</v>
      </c>
    </row>
    <row r="269" spans="1:5" x14ac:dyDescent="0.3">
      <c r="A269" s="22">
        <v>1</v>
      </c>
      <c r="B269" s="20">
        <v>16.8</v>
      </c>
      <c r="C269" s="19">
        <v>2</v>
      </c>
      <c r="D269" s="19">
        <f t="shared" si="4"/>
        <v>1</v>
      </c>
      <c r="E269" s="24" t="s">
        <v>34</v>
      </c>
    </row>
    <row r="270" spans="1:5" x14ac:dyDescent="0.3">
      <c r="A270" s="22">
        <v>1</v>
      </c>
      <c r="B270" s="20">
        <v>15.7</v>
      </c>
      <c r="C270" s="19">
        <v>1</v>
      </c>
      <c r="D270" s="19">
        <f t="shared" si="4"/>
        <v>1</v>
      </c>
      <c r="E270" s="24" t="s">
        <v>34</v>
      </c>
    </row>
    <row r="271" spans="1:5" x14ac:dyDescent="0.3">
      <c r="A271" s="22">
        <v>1</v>
      </c>
      <c r="B271" s="20">
        <v>12.9</v>
      </c>
      <c r="C271" s="19">
        <v>4</v>
      </c>
      <c r="D271" s="19">
        <f t="shared" si="4"/>
        <v>1</v>
      </c>
      <c r="E271" s="24" t="s">
        <v>34</v>
      </c>
    </row>
    <row r="272" spans="1:5" x14ac:dyDescent="0.3">
      <c r="A272" s="22">
        <v>1</v>
      </c>
      <c r="B272" s="20">
        <v>11.9</v>
      </c>
      <c r="C272" s="19">
        <v>4</v>
      </c>
      <c r="D272" s="19">
        <f t="shared" si="4"/>
        <v>1</v>
      </c>
      <c r="E272" s="24" t="s">
        <v>34</v>
      </c>
    </row>
    <row r="273" spans="1:5" x14ac:dyDescent="0.3">
      <c r="A273" s="22">
        <v>1</v>
      </c>
      <c r="B273" s="20">
        <v>15.4</v>
      </c>
      <c r="C273" s="19">
        <v>3</v>
      </c>
      <c r="D273" s="19">
        <f t="shared" si="4"/>
        <v>1</v>
      </c>
      <c r="E273" s="24" t="s">
        <v>34</v>
      </c>
    </row>
    <row r="274" spans="1:5" x14ac:dyDescent="0.3">
      <c r="A274" s="22">
        <v>1</v>
      </c>
      <c r="B274" s="20">
        <v>14.9</v>
      </c>
      <c r="C274" s="19">
        <v>3</v>
      </c>
      <c r="D274" s="19">
        <f t="shared" si="4"/>
        <v>1</v>
      </c>
      <c r="E274" s="24" t="s">
        <v>34</v>
      </c>
    </row>
    <row r="275" spans="1:5" x14ac:dyDescent="0.3">
      <c r="A275" s="22">
        <v>1</v>
      </c>
      <c r="B275" s="20">
        <v>15.4</v>
      </c>
      <c r="C275" s="19">
        <v>2</v>
      </c>
      <c r="D275" s="19">
        <f t="shared" si="4"/>
        <v>1</v>
      </c>
      <c r="E275" s="24" t="s">
        <v>34</v>
      </c>
    </row>
    <row r="276" spans="1:5" x14ac:dyDescent="0.3">
      <c r="A276" s="22">
        <v>1</v>
      </c>
      <c r="B276" s="20">
        <v>14.8</v>
      </c>
      <c r="C276" s="19">
        <v>2</v>
      </c>
      <c r="D276" s="19">
        <f t="shared" si="4"/>
        <v>1</v>
      </c>
      <c r="E276" s="24" t="s">
        <v>34</v>
      </c>
    </row>
    <row r="277" spans="1:5" x14ac:dyDescent="0.3">
      <c r="A277" s="22">
        <v>1</v>
      </c>
      <c r="B277" s="20">
        <v>16.899999999999999</v>
      </c>
      <c r="C277" s="19">
        <v>1</v>
      </c>
      <c r="D277" s="19">
        <f t="shared" si="4"/>
        <v>1</v>
      </c>
      <c r="E277" s="24" t="s">
        <v>34</v>
      </c>
    </row>
    <row r="278" spans="1:5" x14ac:dyDescent="0.3">
      <c r="A278" s="22">
        <v>1</v>
      </c>
      <c r="B278" s="20">
        <v>15.9</v>
      </c>
      <c r="C278" s="19">
        <v>4</v>
      </c>
      <c r="D278" s="19">
        <f t="shared" si="4"/>
        <v>1</v>
      </c>
      <c r="E278" s="24" t="s">
        <v>34</v>
      </c>
    </row>
    <row r="279" spans="1:5" x14ac:dyDescent="0.3">
      <c r="A279" s="22">
        <v>1</v>
      </c>
      <c r="B279" s="20">
        <v>9.9</v>
      </c>
      <c r="C279" s="19">
        <v>7</v>
      </c>
      <c r="D279" s="19">
        <f t="shared" si="4"/>
        <v>1</v>
      </c>
      <c r="E279" s="24" t="s">
        <v>34</v>
      </c>
    </row>
    <row r="280" spans="1:5" x14ac:dyDescent="0.3">
      <c r="A280" s="22">
        <v>1</v>
      </c>
      <c r="B280" s="20">
        <v>15.8</v>
      </c>
      <c r="C280" s="19">
        <v>3</v>
      </c>
      <c r="D280" s="19">
        <f t="shared" si="4"/>
        <v>1</v>
      </c>
      <c r="E280" s="24" t="s">
        <v>34</v>
      </c>
    </row>
    <row r="281" spans="1:5" x14ac:dyDescent="0.3">
      <c r="A281" s="22">
        <v>1</v>
      </c>
      <c r="B281" s="20">
        <v>8.9</v>
      </c>
      <c r="C281" s="19">
        <v>4</v>
      </c>
      <c r="D281" s="19">
        <f t="shared" si="4"/>
        <v>1</v>
      </c>
      <c r="E281" s="24" t="s">
        <v>34</v>
      </c>
    </row>
    <row r="282" spans="1:5" x14ac:dyDescent="0.3">
      <c r="A282" s="22">
        <v>1</v>
      </c>
      <c r="B282" s="20">
        <v>11.8</v>
      </c>
      <c r="C282" s="19">
        <v>4</v>
      </c>
      <c r="D282" s="19">
        <f t="shared" si="4"/>
        <v>1</v>
      </c>
      <c r="E282" s="24" t="s">
        <v>34</v>
      </c>
    </row>
    <row r="283" spans="1:5" x14ac:dyDescent="0.3">
      <c r="A283" s="22">
        <v>1</v>
      </c>
      <c r="B283" s="20">
        <v>11.9</v>
      </c>
      <c r="C283" s="19">
        <v>3</v>
      </c>
      <c r="D283" s="19">
        <f t="shared" si="4"/>
        <v>1</v>
      </c>
      <c r="E283" s="24" t="s">
        <v>34</v>
      </c>
    </row>
    <row r="284" spans="1:5" x14ac:dyDescent="0.3">
      <c r="A284" s="22">
        <v>1</v>
      </c>
      <c r="B284" s="20">
        <v>12.9</v>
      </c>
      <c r="C284" s="19">
        <v>3</v>
      </c>
      <c r="D284" s="19">
        <f t="shared" si="4"/>
        <v>1</v>
      </c>
      <c r="E284" s="24" t="s">
        <v>34</v>
      </c>
    </row>
    <row r="285" spans="1:5" x14ac:dyDescent="0.3">
      <c r="A285" s="22">
        <v>1</v>
      </c>
      <c r="B285" s="20">
        <v>13.6</v>
      </c>
      <c r="C285" s="19">
        <v>2</v>
      </c>
      <c r="D285" s="19">
        <f t="shared" si="4"/>
        <v>1</v>
      </c>
      <c r="E285" s="24" t="s">
        <v>34</v>
      </c>
    </row>
    <row r="286" spans="1:5" x14ac:dyDescent="0.3">
      <c r="A286" s="22">
        <v>1</v>
      </c>
      <c r="B286" s="20">
        <v>15.9</v>
      </c>
      <c r="C286" s="19">
        <v>1</v>
      </c>
      <c r="D286" s="19">
        <f t="shared" si="4"/>
        <v>1</v>
      </c>
      <c r="E286" s="24" t="s">
        <v>34</v>
      </c>
    </row>
    <row r="287" spans="1:5" x14ac:dyDescent="0.3">
      <c r="A287" s="22">
        <v>1</v>
      </c>
      <c r="B287" s="20">
        <v>14.9</v>
      </c>
      <c r="C287" s="19">
        <v>2</v>
      </c>
      <c r="D287" s="19">
        <f t="shared" si="4"/>
        <v>1</v>
      </c>
      <c r="E287" s="24" t="s">
        <v>34</v>
      </c>
    </row>
    <row r="288" spans="1:5" x14ac:dyDescent="0.3">
      <c r="A288" s="22">
        <v>1</v>
      </c>
      <c r="B288" s="20">
        <v>16.899999999999999</v>
      </c>
      <c r="C288" s="19">
        <v>4</v>
      </c>
      <c r="D288" s="19">
        <f t="shared" si="4"/>
        <v>1</v>
      </c>
      <c r="E288" s="24" t="s">
        <v>34</v>
      </c>
    </row>
    <row r="289" spans="1:5" x14ac:dyDescent="0.3">
      <c r="A289" s="22">
        <v>1</v>
      </c>
      <c r="B289" s="20">
        <v>16.899999999999999</v>
      </c>
      <c r="C289" s="19">
        <v>3</v>
      </c>
      <c r="D289" s="19">
        <f t="shared" si="4"/>
        <v>1</v>
      </c>
      <c r="E289" s="24" t="s">
        <v>34</v>
      </c>
    </row>
    <row r="290" spans="1:5" x14ac:dyDescent="0.3">
      <c r="A290" s="22">
        <v>1</v>
      </c>
      <c r="B290" s="20">
        <v>12.9</v>
      </c>
      <c r="C290" s="19">
        <v>5</v>
      </c>
      <c r="D290" s="19">
        <f t="shared" si="4"/>
        <v>1</v>
      </c>
      <c r="E290" s="24" t="s">
        <v>34</v>
      </c>
    </row>
    <row r="291" spans="1:5" x14ac:dyDescent="0.3">
      <c r="A291" s="22">
        <v>1</v>
      </c>
      <c r="B291" s="20">
        <v>13.4</v>
      </c>
      <c r="C291" s="19">
        <v>5</v>
      </c>
      <c r="D291" s="19">
        <f t="shared" si="4"/>
        <v>1</v>
      </c>
      <c r="E291" s="24" t="s">
        <v>34</v>
      </c>
    </row>
    <row r="292" spans="1:5" x14ac:dyDescent="0.3">
      <c r="A292" s="22">
        <v>1</v>
      </c>
      <c r="B292" s="20">
        <v>15.9</v>
      </c>
      <c r="C292" s="19">
        <v>2</v>
      </c>
      <c r="D292" s="19">
        <f t="shared" si="4"/>
        <v>1</v>
      </c>
      <c r="E292" s="24" t="s">
        <v>34</v>
      </c>
    </row>
    <row r="293" spans="1:5" x14ac:dyDescent="0.3">
      <c r="A293" s="22">
        <v>0</v>
      </c>
      <c r="B293" s="20">
        <v>10.9</v>
      </c>
      <c r="C293" s="19">
        <v>2</v>
      </c>
      <c r="D293" s="19">
        <f t="shared" si="4"/>
        <v>0</v>
      </c>
      <c r="E293" s="24" t="s">
        <v>37</v>
      </c>
    </row>
    <row r="294" spans="1:5" x14ac:dyDescent="0.3">
      <c r="A294" s="22">
        <v>0</v>
      </c>
      <c r="B294" s="20">
        <v>12.9</v>
      </c>
      <c r="C294" s="19">
        <v>3</v>
      </c>
      <c r="D294" s="19">
        <f t="shared" si="4"/>
        <v>1</v>
      </c>
      <c r="E294" s="24" t="s">
        <v>34</v>
      </c>
    </row>
    <row r="295" spans="1:5" x14ac:dyDescent="0.3">
      <c r="A295" s="22">
        <v>0</v>
      </c>
      <c r="B295" s="20">
        <v>14.9</v>
      </c>
      <c r="C295" s="19">
        <v>1</v>
      </c>
      <c r="D295" s="19">
        <f t="shared" si="4"/>
        <v>1</v>
      </c>
      <c r="E295" s="24" t="s">
        <v>34</v>
      </c>
    </row>
    <row r="296" spans="1:5" x14ac:dyDescent="0.3">
      <c r="A296" s="22">
        <v>0</v>
      </c>
      <c r="B296" s="20">
        <v>14.6</v>
      </c>
      <c r="C296" s="19">
        <v>1</v>
      </c>
      <c r="D296" s="19">
        <f t="shared" si="4"/>
        <v>1</v>
      </c>
      <c r="E296" s="24" t="s">
        <v>34</v>
      </c>
    </row>
    <row r="297" spans="1:5" x14ac:dyDescent="0.3">
      <c r="A297" s="22">
        <v>0</v>
      </c>
      <c r="B297" s="20">
        <v>9.9</v>
      </c>
      <c r="C297" s="19">
        <v>7</v>
      </c>
      <c r="D297" s="19">
        <f t="shared" si="4"/>
        <v>1</v>
      </c>
      <c r="E297" s="24" t="s">
        <v>34</v>
      </c>
    </row>
    <row r="298" spans="1:5" x14ac:dyDescent="0.3">
      <c r="A298" s="22">
        <v>0</v>
      </c>
      <c r="B298" s="20">
        <v>8.9</v>
      </c>
      <c r="C298" s="19">
        <v>8</v>
      </c>
      <c r="D298" s="19">
        <f t="shared" si="4"/>
        <v>0</v>
      </c>
      <c r="E298" s="24" t="s">
        <v>37</v>
      </c>
    </row>
    <row r="299" spans="1:5" x14ac:dyDescent="0.3">
      <c r="A299" s="22">
        <v>0</v>
      </c>
      <c r="B299" s="20">
        <v>13.9</v>
      </c>
      <c r="C299" s="19">
        <v>7</v>
      </c>
      <c r="D299" s="19">
        <f t="shared" si="4"/>
        <v>0</v>
      </c>
      <c r="E299" s="24" t="s">
        <v>37</v>
      </c>
    </row>
    <row r="300" spans="1:5" x14ac:dyDescent="0.3">
      <c r="A300" s="22">
        <v>0</v>
      </c>
      <c r="B300" s="20">
        <v>24.9</v>
      </c>
      <c r="C300" s="19">
        <v>4</v>
      </c>
      <c r="D300" s="19">
        <f t="shared" si="4"/>
        <v>0</v>
      </c>
      <c r="E300" s="24" t="s">
        <v>37</v>
      </c>
    </row>
    <row r="301" spans="1:5" x14ac:dyDescent="0.3">
      <c r="A301" s="22">
        <v>0</v>
      </c>
      <c r="B301" s="20">
        <v>26.5</v>
      </c>
      <c r="C301" s="19">
        <v>4</v>
      </c>
      <c r="D301" s="19">
        <f t="shared" si="4"/>
        <v>0</v>
      </c>
      <c r="E301" s="24" t="s">
        <v>37</v>
      </c>
    </row>
    <row r="302" spans="1:5" x14ac:dyDescent="0.3">
      <c r="A302" s="22">
        <v>0</v>
      </c>
      <c r="B302" s="20">
        <v>26.4</v>
      </c>
      <c r="C302" s="19">
        <v>4</v>
      </c>
      <c r="D302" s="19">
        <f t="shared" si="4"/>
        <v>0</v>
      </c>
      <c r="E302" s="24" t="s">
        <v>37</v>
      </c>
    </row>
    <row r="303" spans="1:5" x14ac:dyDescent="0.3">
      <c r="A303" s="22">
        <v>0</v>
      </c>
      <c r="B303" s="20">
        <v>21.9</v>
      </c>
      <c r="C303" s="19">
        <v>4</v>
      </c>
      <c r="D303" s="19">
        <f t="shared" si="4"/>
        <v>0</v>
      </c>
      <c r="E303" s="24" t="s">
        <v>37</v>
      </c>
    </row>
    <row r="304" spans="1:5" x14ac:dyDescent="0.3">
      <c r="A304" s="22">
        <v>0</v>
      </c>
      <c r="B304" s="20">
        <v>27.4</v>
      </c>
      <c r="C304" s="19">
        <v>4</v>
      </c>
      <c r="D304" s="19">
        <f t="shared" si="4"/>
        <v>0</v>
      </c>
      <c r="E304" s="24" t="s">
        <v>37</v>
      </c>
    </row>
    <row r="305" spans="1:5" x14ac:dyDescent="0.3">
      <c r="A305" s="22">
        <v>0</v>
      </c>
      <c r="B305" s="20">
        <v>28.4</v>
      </c>
      <c r="C305" s="19">
        <v>3</v>
      </c>
      <c r="D305" s="19">
        <f t="shared" si="4"/>
        <v>0</v>
      </c>
      <c r="E305" s="24" t="s">
        <v>37</v>
      </c>
    </row>
    <row r="306" spans="1:5" x14ac:dyDescent="0.3">
      <c r="A306" s="22">
        <v>0</v>
      </c>
      <c r="B306" s="20">
        <v>28.6</v>
      </c>
      <c r="C306" s="19">
        <v>3</v>
      </c>
      <c r="D306" s="19">
        <f t="shared" si="4"/>
        <v>0</v>
      </c>
      <c r="E306" s="24" t="s">
        <v>37</v>
      </c>
    </row>
    <row r="307" spans="1:5" x14ac:dyDescent="0.3">
      <c r="A307" s="22">
        <v>0</v>
      </c>
      <c r="B307" s="20">
        <v>19.899999999999999</v>
      </c>
      <c r="C307" s="19">
        <v>4</v>
      </c>
      <c r="D307" s="19">
        <f t="shared" si="4"/>
        <v>0</v>
      </c>
      <c r="E307" s="24" t="s">
        <v>37</v>
      </c>
    </row>
    <row r="308" spans="1:5" x14ac:dyDescent="0.3">
      <c r="A308" s="22">
        <v>0</v>
      </c>
      <c r="B308" s="20">
        <v>28.9</v>
      </c>
      <c r="C308" s="19">
        <v>3</v>
      </c>
      <c r="D308" s="19">
        <f t="shared" si="4"/>
        <v>0</v>
      </c>
      <c r="E308" s="24" t="s">
        <v>37</v>
      </c>
    </row>
    <row r="309" spans="1:5" x14ac:dyDescent="0.3">
      <c r="A309" s="22">
        <v>0</v>
      </c>
      <c r="B309" s="20">
        <v>26.9</v>
      </c>
      <c r="C309" s="19">
        <v>3</v>
      </c>
      <c r="D309" s="19">
        <f t="shared" si="4"/>
        <v>0</v>
      </c>
      <c r="E309" s="24" t="s">
        <v>37</v>
      </c>
    </row>
    <row r="310" spans="1:5" x14ac:dyDescent="0.3">
      <c r="A310" s="22">
        <v>0</v>
      </c>
      <c r="B310" s="20">
        <v>17.899999999999999</v>
      </c>
      <c r="C310" s="19">
        <v>8</v>
      </c>
      <c r="D310" s="19">
        <f t="shared" si="4"/>
        <v>1</v>
      </c>
      <c r="E310" s="24" t="s">
        <v>34</v>
      </c>
    </row>
    <row r="311" spans="1:5" x14ac:dyDescent="0.3">
      <c r="A311" s="22">
        <v>0</v>
      </c>
      <c r="B311" s="20">
        <v>28.9</v>
      </c>
      <c r="C311" s="19">
        <v>4</v>
      </c>
      <c r="D311" s="19">
        <f t="shared" si="4"/>
        <v>1</v>
      </c>
      <c r="E311" s="24" t="s">
        <v>34</v>
      </c>
    </row>
    <row r="312" spans="1:5" x14ac:dyDescent="0.3">
      <c r="A312" s="22">
        <v>0</v>
      </c>
      <c r="B312" s="20">
        <v>30.5</v>
      </c>
      <c r="C312" s="19">
        <v>3</v>
      </c>
      <c r="D312" s="19">
        <f t="shared" si="4"/>
        <v>1</v>
      </c>
      <c r="E312" s="24" t="s">
        <v>34</v>
      </c>
    </row>
    <row r="313" spans="1:5" x14ac:dyDescent="0.3">
      <c r="A313" s="22">
        <v>0</v>
      </c>
      <c r="B313" s="20">
        <v>29.5</v>
      </c>
      <c r="C313" s="19">
        <v>3</v>
      </c>
      <c r="D313" s="19">
        <f t="shared" si="4"/>
        <v>1</v>
      </c>
      <c r="E313" s="24" t="s">
        <v>34</v>
      </c>
    </row>
    <row r="314" spans="1:5" x14ac:dyDescent="0.3">
      <c r="A314" s="22">
        <v>0</v>
      </c>
      <c r="B314" s="20">
        <v>33.9</v>
      </c>
      <c r="C314" s="19">
        <v>2</v>
      </c>
      <c r="D314" s="19">
        <f t="shared" si="4"/>
        <v>1</v>
      </c>
      <c r="E314" s="24" t="s">
        <v>34</v>
      </c>
    </row>
    <row r="315" spans="1:5" x14ac:dyDescent="0.3">
      <c r="A315" s="22">
        <v>0</v>
      </c>
      <c r="B315" s="20">
        <v>29.9</v>
      </c>
      <c r="C315" s="19">
        <v>3</v>
      </c>
      <c r="D315" s="19">
        <f t="shared" si="4"/>
        <v>1</v>
      </c>
      <c r="E315" s="24" t="s">
        <v>34</v>
      </c>
    </row>
    <row r="316" spans="1:5" x14ac:dyDescent="0.3">
      <c r="A316" s="22">
        <v>0</v>
      </c>
      <c r="B316" s="20">
        <v>36.9</v>
      </c>
      <c r="C316" s="19">
        <v>3</v>
      </c>
      <c r="D316" s="19">
        <f t="shared" si="4"/>
        <v>1</v>
      </c>
      <c r="E316" s="24" t="s">
        <v>34</v>
      </c>
    </row>
    <row r="317" spans="1:5" x14ac:dyDescent="0.3">
      <c r="A317" s="22">
        <v>0</v>
      </c>
      <c r="B317" s="20">
        <v>35.9</v>
      </c>
      <c r="C317" s="19">
        <v>3</v>
      </c>
      <c r="D317" s="19">
        <f t="shared" si="4"/>
        <v>1</v>
      </c>
      <c r="E317" s="24" t="s">
        <v>34</v>
      </c>
    </row>
    <row r="318" spans="1:5" x14ac:dyDescent="0.3">
      <c r="A318" s="22">
        <v>1</v>
      </c>
      <c r="B318" s="20">
        <v>14.9</v>
      </c>
      <c r="C318" s="19">
        <v>4</v>
      </c>
      <c r="D318" s="19">
        <f t="shared" si="4"/>
        <v>0</v>
      </c>
      <c r="E318" s="24" t="s">
        <v>37</v>
      </c>
    </row>
    <row r="319" spans="1:5" x14ac:dyDescent="0.3">
      <c r="A319" s="22">
        <v>1</v>
      </c>
      <c r="B319" s="20">
        <v>19</v>
      </c>
      <c r="C319" s="19">
        <v>5</v>
      </c>
      <c r="D319" s="19">
        <f t="shared" si="4"/>
        <v>1</v>
      </c>
      <c r="E319" s="24" t="s">
        <v>34</v>
      </c>
    </row>
    <row r="320" spans="1:5" x14ac:dyDescent="0.3">
      <c r="A320" s="22">
        <v>0</v>
      </c>
      <c r="B320" s="20">
        <v>14.9</v>
      </c>
      <c r="C320" s="19">
        <v>4</v>
      </c>
      <c r="D320" s="19">
        <f t="shared" si="4"/>
        <v>0</v>
      </c>
      <c r="E320" s="24" t="s">
        <v>37</v>
      </c>
    </row>
    <row r="321" spans="1:5" x14ac:dyDescent="0.3">
      <c r="A321" s="22">
        <v>0</v>
      </c>
      <c r="B321" s="20">
        <v>23</v>
      </c>
      <c r="C321" s="19">
        <v>2</v>
      </c>
      <c r="D321" s="19">
        <f t="shared" si="4"/>
        <v>1</v>
      </c>
      <c r="E321" s="24" t="s">
        <v>34</v>
      </c>
    </row>
    <row r="322" spans="1:5" x14ac:dyDescent="0.3">
      <c r="A322" s="22">
        <v>0</v>
      </c>
      <c r="B322" s="20">
        <v>21.7</v>
      </c>
      <c r="C322" s="19">
        <v>2</v>
      </c>
      <c r="D322" s="19">
        <f t="shared" si="4"/>
        <v>1</v>
      </c>
      <c r="E322" s="24" t="s">
        <v>34</v>
      </c>
    </row>
    <row r="323" spans="1:5" x14ac:dyDescent="0.3">
      <c r="A323" s="22">
        <v>0</v>
      </c>
      <c r="B323" s="20">
        <v>16.899999999999999</v>
      </c>
      <c r="C323" s="19">
        <v>2</v>
      </c>
      <c r="D323" s="19">
        <f t="shared" ref="D323:D386" si="5">IF(E323="SUV",1,0)</f>
        <v>1</v>
      </c>
      <c r="E323" s="24" t="s">
        <v>34</v>
      </c>
    </row>
    <row r="324" spans="1:5" x14ac:dyDescent="0.3">
      <c r="A324" s="22">
        <v>0</v>
      </c>
      <c r="B324" s="20">
        <v>11.9</v>
      </c>
      <c r="C324" s="19">
        <v>4</v>
      </c>
      <c r="D324" s="19">
        <f t="shared" si="5"/>
        <v>0</v>
      </c>
      <c r="E324" s="24" t="s">
        <v>37</v>
      </c>
    </row>
    <row r="325" spans="1:5" x14ac:dyDescent="0.3">
      <c r="A325" s="22">
        <v>0</v>
      </c>
      <c r="B325" s="20">
        <v>14.6</v>
      </c>
      <c r="C325" s="19">
        <v>1</v>
      </c>
      <c r="D325" s="19">
        <f t="shared" si="5"/>
        <v>0</v>
      </c>
      <c r="E325" s="24" t="s">
        <v>37</v>
      </c>
    </row>
    <row r="326" spans="1:5" x14ac:dyDescent="0.3">
      <c r="A326" s="22">
        <v>0</v>
      </c>
      <c r="B326" s="20">
        <v>14.9</v>
      </c>
      <c r="C326" s="19">
        <v>2</v>
      </c>
      <c r="D326" s="19">
        <f t="shared" si="5"/>
        <v>0</v>
      </c>
      <c r="E326" s="24" t="s">
        <v>37</v>
      </c>
    </row>
    <row r="327" spans="1:5" x14ac:dyDescent="0.3">
      <c r="A327" s="22">
        <v>0</v>
      </c>
      <c r="B327" s="20">
        <v>12.9</v>
      </c>
      <c r="C327" s="19">
        <v>2</v>
      </c>
      <c r="D327" s="19">
        <f t="shared" si="5"/>
        <v>0</v>
      </c>
      <c r="E327" s="24" t="s">
        <v>37</v>
      </c>
    </row>
    <row r="328" spans="1:5" x14ac:dyDescent="0.3">
      <c r="A328" s="22">
        <v>0</v>
      </c>
      <c r="B328" s="20">
        <v>13.9</v>
      </c>
      <c r="C328" s="19">
        <v>1</v>
      </c>
      <c r="D328" s="19">
        <f t="shared" si="5"/>
        <v>0</v>
      </c>
      <c r="E328" s="24" t="s">
        <v>37</v>
      </c>
    </row>
    <row r="329" spans="1:5" x14ac:dyDescent="0.3">
      <c r="A329" s="22">
        <v>0</v>
      </c>
      <c r="B329" s="20">
        <v>16.100000000000001</v>
      </c>
      <c r="C329" s="19">
        <v>1</v>
      </c>
      <c r="D329" s="19">
        <f t="shared" si="5"/>
        <v>0</v>
      </c>
      <c r="E329" s="24" t="s">
        <v>37</v>
      </c>
    </row>
    <row r="330" spans="1:5" x14ac:dyDescent="0.3">
      <c r="A330" s="22">
        <v>0</v>
      </c>
      <c r="B330" s="20">
        <v>13.9</v>
      </c>
      <c r="C330" s="19">
        <v>2</v>
      </c>
      <c r="D330" s="19">
        <f t="shared" si="5"/>
        <v>0</v>
      </c>
      <c r="E330" s="24" t="s">
        <v>37</v>
      </c>
    </row>
    <row r="331" spans="1:5" x14ac:dyDescent="0.3">
      <c r="A331" s="22">
        <v>0</v>
      </c>
      <c r="B331" s="20">
        <v>12.8</v>
      </c>
      <c r="C331" s="19">
        <v>2</v>
      </c>
      <c r="D331" s="19">
        <f t="shared" si="5"/>
        <v>0</v>
      </c>
      <c r="E331" s="24" t="s">
        <v>37</v>
      </c>
    </row>
    <row r="332" spans="1:5" x14ac:dyDescent="0.3">
      <c r="A332" s="22">
        <v>0</v>
      </c>
      <c r="B332" s="20">
        <v>13.9</v>
      </c>
      <c r="C332" s="19">
        <v>2</v>
      </c>
      <c r="D332" s="19">
        <f t="shared" si="5"/>
        <v>0</v>
      </c>
      <c r="E332" s="24" t="s">
        <v>37</v>
      </c>
    </row>
    <row r="333" spans="1:5" x14ac:dyDescent="0.3">
      <c r="A333" s="22">
        <v>0</v>
      </c>
      <c r="B333" s="20">
        <v>9</v>
      </c>
      <c r="C333" s="19">
        <v>6</v>
      </c>
      <c r="D333" s="19">
        <f t="shared" si="5"/>
        <v>0</v>
      </c>
      <c r="E333" s="24" t="s">
        <v>37</v>
      </c>
    </row>
    <row r="334" spans="1:5" x14ac:dyDescent="0.3">
      <c r="A334" s="22">
        <v>0</v>
      </c>
      <c r="B334" s="20">
        <v>13.9</v>
      </c>
      <c r="C334" s="19">
        <v>1</v>
      </c>
      <c r="D334" s="19">
        <f t="shared" si="5"/>
        <v>0</v>
      </c>
      <c r="E334" s="24" t="s">
        <v>37</v>
      </c>
    </row>
    <row r="335" spans="1:5" x14ac:dyDescent="0.3">
      <c r="A335" s="22">
        <v>0</v>
      </c>
      <c r="B335" s="20">
        <v>13.9</v>
      </c>
      <c r="C335" s="19">
        <v>3</v>
      </c>
      <c r="D335" s="19">
        <f t="shared" si="5"/>
        <v>0</v>
      </c>
      <c r="E335" s="24" t="s">
        <v>37</v>
      </c>
    </row>
    <row r="336" spans="1:5" x14ac:dyDescent="0.3">
      <c r="A336" s="22">
        <v>0</v>
      </c>
      <c r="B336" s="20">
        <v>14</v>
      </c>
      <c r="C336" s="19">
        <v>3</v>
      </c>
      <c r="D336" s="19">
        <f t="shared" si="5"/>
        <v>0</v>
      </c>
      <c r="E336" s="24" t="s">
        <v>37</v>
      </c>
    </row>
    <row r="337" spans="1:5" x14ac:dyDescent="0.3">
      <c r="A337" s="22">
        <v>0</v>
      </c>
      <c r="B337" s="20">
        <v>12.9</v>
      </c>
      <c r="C337" s="19">
        <v>2</v>
      </c>
      <c r="D337" s="19">
        <f t="shared" si="5"/>
        <v>0</v>
      </c>
      <c r="E337" s="24" t="s">
        <v>37</v>
      </c>
    </row>
    <row r="338" spans="1:5" x14ac:dyDescent="0.3">
      <c r="A338" s="22">
        <v>0</v>
      </c>
      <c r="B338" s="20">
        <v>15.9</v>
      </c>
      <c r="C338" s="19">
        <v>1</v>
      </c>
      <c r="D338" s="19">
        <f t="shared" si="5"/>
        <v>0</v>
      </c>
      <c r="E338" s="24" t="s">
        <v>37</v>
      </c>
    </row>
    <row r="339" spans="1:5" x14ac:dyDescent="0.3">
      <c r="A339" s="22">
        <v>0</v>
      </c>
      <c r="B339" s="20">
        <v>14.9</v>
      </c>
      <c r="C339" s="19">
        <v>1</v>
      </c>
      <c r="D339" s="19">
        <f t="shared" si="5"/>
        <v>0</v>
      </c>
      <c r="E339" s="24" t="s">
        <v>37</v>
      </c>
    </row>
    <row r="340" spans="1:5" x14ac:dyDescent="0.3">
      <c r="A340" s="22">
        <v>0</v>
      </c>
      <c r="B340" s="20">
        <v>13.9</v>
      </c>
      <c r="C340" s="19">
        <v>6</v>
      </c>
      <c r="D340" s="19">
        <f t="shared" si="5"/>
        <v>0</v>
      </c>
      <c r="E340" s="24" t="s">
        <v>37</v>
      </c>
    </row>
    <row r="341" spans="1:5" x14ac:dyDescent="0.3">
      <c r="A341" s="22">
        <v>0</v>
      </c>
      <c r="B341" s="20">
        <v>12.9</v>
      </c>
      <c r="C341" s="19">
        <v>5</v>
      </c>
      <c r="D341" s="19">
        <f t="shared" si="5"/>
        <v>0</v>
      </c>
      <c r="E341" s="24" t="s">
        <v>37</v>
      </c>
    </row>
    <row r="342" spans="1:5" x14ac:dyDescent="0.3">
      <c r="A342" s="22">
        <v>0</v>
      </c>
      <c r="B342" s="20">
        <v>10.9</v>
      </c>
      <c r="C342" s="19">
        <v>5</v>
      </c>
      <c r="D342" s="19">
        <f t="shared" si="5"/>
        <v>0</v>
      </c>
      <c r="E342" s="24" t="s">
        <v>37</v>
      </c>
    </row>
    <row r="343" spans="1:5" x14ac:dyDescent="0.3">
      <c r="A343" s="22">
        <v>0</v>
      </c>
      <c r="B343" s="20">
        <v>13.9</v>
      </c>
      <c r="C343" s="19">
        <v>4</v>
      </c>
      <c r="D343" s="19">
        <f t="shared" si="5"/>
        <v>0</v>
      </c>
      <c r="E343" s="24" t="s">
        <v>37</v>
      </c>
    </row>
    <row r="344" spans="1:5" x14ac:dyDescent="0.3">
      <c r="A344" s="22">
        <v>0</v>
      </c>
      <c r="B344" s="20">
        <v>12.9</v>
      </c>
      <c r="C344" s="19">
        <v>4</v>
      </c>
      <c r="D344" s="19">
        <f t="shared" si="5"/>
        <v>0</v>
      </c>
      <c r="E344" s="24" t="s">
        <v>37</v>
      </c>
    </row>
    <row r="345" spans="1:5" x14ac:dyDescent="0.3">
      <c r="A345" s="22">
        <v>0</v>
      </c>
      <c r="B345" s="20">
        <v>15.9</v>
      </c>
      <c r="C345" s="19">
        <v>3</v>
      </c>
      <c r="D345" s="19">
        <f t="shared" si="5"/>
        <v>0</v>
      </c>
      <c r="E345" s="24" t="s">
        <v>37</v>
      </c>
    </row>
    <row r="346" spans="1:5" x14ac:dyDescent="0.3">
      <c r="A346" s="22">
        <v>0</v>
      </c>
      <c r="B346" s="20">
        <v>11.9</v>
      </c>
      <c r="C346" s="19">
        <v>3</v>
      </c>
      <c r="D346" s="19">
        <f t="shared" si="5"/>
        <v>0</v>
      </c>
      <c r="E346" s="24" t="s">
        <v>37</v>
      </c>
    </row>
    <row r="347" spans="1:5" x14ac:dyDescent="0.3">
      <c r="A347" s="22">
        <v>0</v>
      </c>
      <c r="B347" s="20">
        <v>14.9</v>
      </c>
      <c r="C347" s="19">
        <v>3</v>
      </c>
      <c r="D347" s="19">
        <f t="shared" si="5"/>
        <v>0</v>
      </c>
      <c r="E347" s="24" t="s">
        <v>37</v>
      </c>
    </row>
    <row r="348" spans="1:5" x14ac:dyDescent="0.3">
      <c r="A348" s="22">
        <v>0</v>
      </c>
      <c r="B348" s="20">
        <v>16.899999999999999</v>
      </c>
      <c r="C348" s="19">
        <v>3</v>
      </c>
      <c r="D348" s="19">
        <f t="shared" si="5"/>
        <v>0</v>
      </c>
      <c r="E348" s="24" t="s">
        <v>37</v>
      </c>
    </row>
    <row r="349" spans="1:5" x14ac:dyDescent="0.3">
      <c r="A349" s="22">
        <v>0</v>
      </c>
      <c r="B349" s="20">
        <v>8.9</v>
      </c>
      <c r="C349" s="19">
        <v>8</v>
      </c>
      <c r="D349" s="19">
        <f t="shared" si="5"/>
        <v>1</v>
      </c>
      <c r="E349" s="24" t="s">
        <v>34</v>
      </c>
    </row>
    <row r="350" spans="1:5" x14ac:dyDescent="0.3">
      <c r="A350" s="22">
        <v>0</v>
      </c>
      <c r="B350" s="20">
        <v>13.9</v>
      </c>
      <c r="C350" s="19">
        <v>4</v>
      </c>
      <c r="D350" s="19">
        <f t="shared" si="5"/>
        <v>1</v>
      </c>
      <c r="E350" s="24" t="s">
        <v>34</v>
      </c>
    </row>
    <row r="351" spans="1:5" x14ac:dyDescent="0.3">
      <c r="A351" s="22">
        <v>0</v>
      </c>
      <c r="B351" s="20">
        <v>13.9</v>
      </c>
      <c r="C351" s="19">
        <v>3</v>
      </c>
      <c r="D351" s="19">
        <f t="shared" si="5"/>
        <v>1</v>
      </c>
      <c r="E351" s="24" t="s">
        <v>34</v>
      </c>
    </row>
    <row r="352" spans="1:5" x14ac:dyDescent="0.3">
      <c r="A352" s="22">
        <v>0</v>
      </c>
      <c r="B352" s="20">
        <v>15.9</v>
      </c>
      <c r="C352" s="19">
        <v>1</v>
      </c>
      <c r="D352" s="19">
        <f t="shared" si="5"/>
        <v>1</v>
      </c>
      <c r="E352" s="24" t="s">
        <v>34</v>
      </c>
    </row>
    <row r="353" spans="1:5" x14ac:dyDescent="0.3">
      <c r="A353" s="22">
        <v>0</v>
      </c>
      <c r="B353" s="20">
        <v>25.9</v>
      </c>
      <c r="C353" s="19">
        <v>5</v>
      </c>
      <c r="D353" s="19">
        <f t="shared" si="5"/>
        <v>0</v>
      </c>
      <c r="E353" s="24" t="s">
        <v>37</v>
      </c>
    </row>
    <row r="354" spans="1:5" x14ac:dyDescent="0.3">
      <c r="A354" s="22">
        <v>0</v>
      </c>
      <c r="B354" s="20">
        <v>20.9</v>
      </c>
      <c r="C354" s="19">
        <v>4</v>
      </c>
      <c r="D354" s="19">
        <f t="shared" si="5"/>
        <v>0</v>
      </c>
      <c r="E354" s="24" t="s">
        <v>37</v>
      </c>
    </row>
    <row r="355" spans="1:5" x14ac:dyDescent="0.3">
      <c r="A355" s="22">
        <v>0</v>
      </c>
      <c r="B355" s="20">
        <v>32.9</v>
      </c>
      <c r="C355" s="19">
        <v>1</v>
      </c>
      <c r="D355" s="19">
        <f t="shared" si="5"/>
        <v>0</v>
      </c>
      <c r="E355" s="24" t="s">
        <v>37</v>
      </c>
    </row>
    <row r="356" spans="1:5" x14ac:dyDescent="0.3">
      <c r="A356" s="22">
        <v>0</v>
      </c>
      <c r="B356" s="20">
        <v>30.9</v>
      </c>
      <c r="C356" s="19">
        <v>1</v>
      </c>
      <c r="D356" s="19">
        <f t="shared" si="5"/>
        <v>0</v>
      </c>
      <c r="E356" s="24" t="s">
        <v>37</v>
      </c>
    </row>
    <row r="357" spans="1:5" x14ac:dyDescent="0.3">
      <c r="A357" s="22">
        <v>0</v>
      </c>
      <c r="B357" s="20">
        <v>30.9</v>
      </c>
      <c r="C357" s="19">
        <v>1</v>
      </c>
      <c r="D357" s="19">
        <f t="shared" si="5"/>
        <v>0</v>
      </c>
      <c r="E357" s="24" t="s">
        <v>37</v>
      </c>
    </row>
    <row r="358" spans="1:5" x14ac:dyDescent="0.3">
      <c r="A358" s="22">
        <v>0</v>
      </c>
      <c r="B358" s="20">
        <v>14.9</v>
      </c>
      <c r="C358" s="19">
        <v>6</v>
      </c>
      <c r="D358" s="19">
        <f t="shared" si="5"/>
        <v>0</v>
      </c>
      <c r="E358" s="24" t="s">
        <v>37</v>
      </c>
    </row>
    <row r="359" spans="1:5" x14ac:dyDescent="0.3">
      <c r="A359" s="22">
        <v>0</v>
      </c>
      <c r="B359" s="20">
        <v>25.9</v>
      </c>
      <c r="C359" s="19">
        <v>4</v>
      </c>
      <c r="D359" s="19">
        <f t="shared" si="5"/>
        <v>0</v>
      </c>
      <c r="E359" s="24" t="s">
        <v>37</v>
      </c>
    </row>
    <row r="360" spans="1:5" x14ac:dyDescent="0.3">
      <c r="A360" s="22">
        <v>0</v>
      </c>
      <c r="B360" s="20">
        <v>26.9</v>
      </c>
      <c r="C360" s="19">
        <v>3</v>
      </c>
      <c r="D360" s="19">
        <f t="shared" si="5"/>
        <v>0</v>
      </c>
      <c r="E360" s="24" t="s">
        <v>37</v>
      </c>
    </row>
    <row r="361" spans="1:5" x14ac:dyDescent="0.3">
      <c r="A361" s="22">
        <v>0</v>
      </c>
      <c r="B361" s="20">
        <v>25.4</v>
      </c>
      <c r="C361" s="19">
        <v>4</v>
      </c>
      <c r="D361" s="19">
        <f t="shared" si="5"/>
        <v>0</v>
      </c>
      <c r="E361" s="24" t="s">
        <v>37</v>
      </c>
    </row>
    <row r="362" spans="1:5" x14ac:dyDescent="0.3">
      <c r="A362" s="22">
        <v>0</v>
      </c>
      <c r="B362" s="20">
        <v>23.9</v>
      </c>
      <c r="C362" s="19">
        <v>4</v>
      </c>
      <c r="D362" s="19">
        <f t="shared" si="5"/>
        <v>0</v>
      </c>
      <c r="E362" s="24" t="s">
        <v>37</v>
      </c>
    </row>
    <row r="363" spans="1:5" x14ac:dyDescent="0.3">
      <c r="A363" s="22">
        <v>0</v>
      </c>
      <c r="B363" s="20">
        <v>25.9</v>
      </c>
      <c r="C363" s="19">
        <v>4</v>
      </c>
      <c r="D363" s="19">
        <f t="shared" si="5"/>
        <v>0</v>
      </c>
      <c r="E363" s="24" t="s">
        <v>37</v>
      </c>
    </row>
    <row r="364" spans="1:5" x14ac:dyDescent="0.3">
      <c r="A364" s="22">
        <v>0</v>
      </c>
      <c r="B364" s="20">
        <v>25.9</v>
      </c>
      <c r="C364" s="19">
        <v>4</v>
      </c>
      <c r="D364" s="19">
        <f t="shared" si="5"/>
        <v>0</v>
      </c>
      <c r="E364" s="24" t="s">
        <v>37</v>
      </c>
    </row>
    <row r="365" spans="1:5" x14ac:dyDescent="0.3">
      <c r="A365" s="22">
        <v>0</v>
      </c>
      <c r="B365" s="20">
        <v>26.4</v>
      </c>
      <c r="C365" s="19">
        <v>3</v>
      </c>
      <c r="D365" s="19">
        <f t="shared" si="5"/>
        <v>0</v>
      </c>
      <c r="E365" s="24" t="s">
        <v>37</v>
      </c>
    </row>
    <row r="366" spans="1:5" x14ac:dyDescent="0.3">
      <c r="A366" s="22">
        <v>0</v>
      </c>
      <c r="B366" s="20">
        <v>25.4</v>
      </c>
      <c r="C366" s="19">
        <v>3</v>
      </c>
      <c r="D366" s="19">
        <f t="shared" si="5"/>
        <v>0</v>
      </c>
      <c r="E366" s="24" t="s">
        <v>37</v>
      </c>
    </row>
    <row r="367" spans="1:5" x14ac:dyDescent="0.3">
      <c r="A367" s="22">
        <v>0</v>
      </c>
      <c r="B367" s="20">
        <v>25.9</v>
      </c>
      <c r="C367" s="19">
        <v>3</v>
      </c>
      <c r="D367" s="19">
        <f t="shared" si="5"/>
        <v>0</v>
      </c>
      <c r="E367" s="24" t="s">
        <v>37</v>
      </c>
    </row>
    <row r="368" spans="1:5" x14ac:dyDescent="0.3">
      <c r="A368" s="22">
        <v>0</v>
      </c>
      <c r="B368" s="20">
        <v>28.4</v>
      </c>
      <c r="C368" s="19">
        <v>2</v>
      </c>
      <c r="D368" s="19">
        <f t="shared" si="5"/>
        <v>0</v>
      </c>
      <c r="E368" s="24" t="s">
        <v>37</v>
      </c>
    </row>
    <row r="369" spans="1:5" x14ac:dyDescent="0.3">
      <c r="A369" s="22">
        <v>0</v>
      </c>
      <c r="B369" s="20">
        <v>26.9</v>
      </c>
      <c r="C369" s="19">
        <v>2</v>
      </c>
      <c r="D369" s="19">
        <f t="shared" si="5"/>
        <v>0</v>
      </c>
      <c r="E369" s="24" t="s">
        <v>37</v>
      </c>
    </row>
    <row r="370" spans="1:5" x14ac:dyDescent="0.3">
      <c r="A370" s="22">
        <v>0</v>
      </c>
      <c r="B370" s="20">
        <v>20.8</v>
      </c>
      <c r="C370" s="19">
        <v>3</v>
      </c>
      <c r="D370" s="19">
        <f t="shared" si="5"/>
        <v>0</v>
      </c>
      <c r="E370" s="24" t="s">
        <v>37</v>
      </c>
    </row>
    <row r="371" spans="1:5" x14ac:dyDescent="0.3">
      <c r="A371" s="22">
        <v>0</v>
      </c>
      <c r="B371" s="20">
        <v>17.899999999999999</v>
      </c>
      <c r="C371" s="19">
        <v>7</v>
      </c>
      <c r="D371" s="19">
        <f t="shared" si="5"/>
        <v>0</v>
      </c>
      <c r="E371" s="24" t="s">
        <v>37</v>
      </c>
    </row>
    <row r="372" spans="1:5" x14ac:dyDescent="0.3">
      <c r="A372" s="22">
        <v>0</v>
      </c>
      <c r="B372" s="20">
        <v>21.9</v>
      </c>
      <c r="C372" s="19">
        <v>4</v>
      </c>
      <c r="D372" s="19">
        <f t="shared" si="5"/>
        <v>0</v>
      </c>
      <c r="E372" s="24" t="s">
        <v>37</v>
      </c>
    </row>
    <row r="373" spans="1:5" x14ac:dyDescent="0.3">
      <c r="A373" s="22">
        <v>0</v>
      </c>
      <c r="B373" s="20">
        <v>50.9</v>
      </c>
      <c r="C373" s="19">
        <v>3</v>
      </c>
      <c r="D373" s="19">
        <f t="shared" si="5"/>
        <v>0</v>
      </c>
      <c r="E373" s="24" t="s">
        <v>37</v>
      </c>
    </row>
    <row r="374" spans="1:5" x14ac:dyDescent="0.3">
      <c r="A374" s="22">
        <v>0</v>
      </c>
      <c r="B374" s="20">
        <v>49.9</v>
      </c>
      <c r="C374" s="19">
        <v>3</v>
      </c>
      <c r="D374" s="19">
        <f t="shared" si="5"/>
        <v>0</v>
      </c>
      <c r="E374" s="24" t="s">
        <v>37</v>
      </c>
    </row>
    <row r="375" spans="1:5" x14ac:dyDescent="0.3">
      <c r="A375" s="22">
        <v>0</v>
      </c>
      <c r="B375" s="20">
        <v>51.9</v>
      </c>
      <c r="C375" s="19">
        <v>3</v>
      </c>
      <c r="D375" s="19">
        <f t="shared" si="5"/>
        <v>0</v>
      </c>
      <c r="E375" s="24" t="s">
        <v>37</v>
      </c>
    </row>
    <row r="376" spans="1:5" x14ac:dyDescent="0.3">
      <c r="A376" s="22">
        <v>0</v>
      </c>
      <c r="B376" s="20">
        <v>22.9</v>
      </c>
      <c r="C376" s="19">
        <v>4</v>
      </c>
      <c r="D376" s="19">
        <f t="shared" si="5"/>
        <v>0</v>
      </c>
      <c r="E376" s="24" t="s">
        <v>37</v>
      </c>
    </row>
    <row r="377" spans="1:5" x14ac:dyDescent="0.3">
      <c r="A377" s="22">
        <v>0</v>
      </c>
      <c r="B377" s="20">
        <v>26.9</v>
      </c>
      <c r="C377" s="19">
        <v>4</v>
      </c>
      <c r="D377" s="19">
        <f t="shared" si="5"/>
        <v>0</v>
      </c>
      <c r="E377" s="24" t="s">
        <v>37</v>
      </c>
    </row>
    <row r="378" spans="1:5" x14ac:dyDescent="0.3">
      <c r="A378" s="22">
        <v>0</v>
      </c>
      <c r="B378" s="20">
        <v>41.9</v>
      </c>
      <c r="C378" s="19">
        <v>3</v>
      </c>
      <c r="D378" s="19">
        <f t="shared" si="5"/>
        <v>0</v>
      </c>
      <c r="E378" s="24" t="s">
        <v>37</v>
      </c>
    </row>
    <row r="379" spans="1:5" x14ac:dyDescent="0.3">
      <c r="A379" s="22">
        <v>0</v>
      </c>
      <c r="B379" s="20">
        <v>41.5</v>
      </c>
      <c r="C379" s="19">
        <v>3</v>
      </c>
      <c r="D379" s="19">
        <f t="shared" si="5"/>
        <v>0</v>
      </c>
      <c r="E379" s="24" t="s">
        <v>37</v>
      </c>
    </row>
    <row r="380" spans="1:5" x14ac:dyDescent="0.3">
      <c r="A380" s="22">
        <v>0</v>
      </c>
      <c r="B380" s="20">
        <v>41.5</v>
      </c>
      <c r="C380" s="19">
        <v>3</v>
      </c>
      <c r="D380" s="19">
        <f t="shared" si="5"/>
        <v>0</v>
      </c>
      <c r="E380" s="24" t="s">
        <v>37</v>
      </c>
    </row>
    <row r="381" spans="1:5" x14ac:dyDescent="0.3">
      <c r="A381" s="22">
        <v>0</v>
      </c>
      <c r="B381" s="20">
        <v>41.5</v>
      </c>
      <c r="C381" s="19">
        <v>3</v>
      </c>
      <c r="D381" s="19">
        <f t="shared" si="5"/>
        <v>0</v>
      </c>
      <c r="E381" s="24" t="s">
        <v>37</v>
      </c>
    </row>
    <row r="382" spans="1:5" x14ac:dyDescent="0.3">
      <c r="A382" s="22">
        <v>0</v>
      </c>
      <c r="B382" s="20">
        <v>35.9</v>
      </c>
      <c r="C382" s="19">
        <v>2</v>
      </c>
      <c r="D382" s="19">
        <f t="shared" si="5"/>
        <v>0</v>
      </c>
      <c r="E382" s="24" t="s">
        <v>37</v>
      </c>
    </row>
    <row r="383" spans="1:5" x14ac:dyDescent="0.3">
      <c r="A383" s="22">
        <v>0</v>
      </c>
      <c r="B383" s="20">
        <v>37.9</v>
      </c>
      <c r="C383" s="19">
        <v>3</v>
      </c>
      <c r="D383" s="19">
        <f t="shared" si="5"/>
        <v>0</v>
      </c>
      <c r="E383" s="24" t="s">
        <v>37</v>
      </c>
    </row>
    <row r="384" spans="1:5" x14ac:dyDescent="0.3">
      <c r="A384" s="22">
        <v>0</v>
      </c>
      <c r="B384" s="20">
        <v>35.9</v>
      </c>
      <c r="C384" s="19">
        <v>3</v>
      </c>
      <c r="D384" s="19">
        <f t="shared" si="5"/>
        <v>0</v>
      </c>
      <c r="E384" s="24" t="s">
        <v>37</v>
      </c>
    </row>
    <row r="385" spans="1:5" x14ac:dyDescent="0.3">
      <c r="A385" s="22">
        <v>0</v>
      </c>
      <c r="B385" s="20">
        <v>37.9</v>
      </c>
      <c r="C385" s="19">
        <v>3</v>
      </c>
      <c r="D385" s="19">
        <f t="shared" si="5"/>
        <v>0</v>
      </c>
      <c r="E385" s="24" t="s">
        <v>37</v>
      </c>
    </row>
    <row r="386" spans="1:5" x14ac:dyDescent="0.3">
      <c r="A386" s="22">
        <v>0</v>
      </c>
      <c r="B386" s="20">
        <v>38.5</v>
      </c>
      <c r="C386" s="19">
        <v>3</v>
      </c>
      <c r="D386" s="19">
        <f t="shared" si="5"/>
        <v>0</v>
      </c>
      <c r="E386" s="24" t="s">
        <v>37</v>
      </c>
    </row>
    <row r="387" spans="1:5" x14ac:dyDescent="0.3">
      <c r="A387" s="22">
        <v>0</v>
      </c>
      <c r="B387" s="20">
        <v>36.9</v>
      </c>
      <c r="C387" s="19">
        <v>3</v>
      </c>
      <c r="D387" s="19">
        <f t="shared" ref="D387:D450" si="6">IF(E387="SUV",1,0)</f>
        <v>0</v>
      </c>
      <c r="E387" s="24" t="s">
        <v>37</v>
      </c>
    </row>
    <row r="388" spans="1:5" x14ac:dyDescent="0.3">
      <c r="A388" s="22">
        <v>0</v>
      </c>
      <c r="B388" s="20">
        <v>36.9</v>
      </c>
      <c r="C388" s="19">
        <v>3</v>
      </c>
      <c r="D388" s="19">
        <f t="shared" si="6"/>
        <v>0</v>
      </c>
      <c r="E388" s="24" t="s">
        <v>37</v>
      </c>
    </row>
    <row r="389" spans="1:5" x14ac:dyDescent="0.3">
      <c r="A389" s="22">
        <v>0</v>
      </c>
      <c r="B389" s="20">
        <v>37.9</v>
      </c>
      <c r="C389" s="19">
        <v>3</v>
      </c>
      <c r="D389" s="19">
        <f t="shared" si="6"/>
        <v>0</v>
      </c>
      <c r="E389" s="24" t="s">
        <v>37</v>
      </c>
    </row>
    <row r="390" spans="1:5" x14ac:dyDescent="0.3">
      <c r="A390" s="22">
        <v>0</v>
      </c>
      <c r="B390" s="20">
        <v>25.9</v>
      </c>
      <c r="C390" s="19">
        <v>3</v>
      </c>
      <c r="D390" s="19">
        <f t="shared" si="6"/>
        <v>0</v>
      </c>
      <c r="E390" s="24" t="s">
        <v>37</v>
      </c>
    </row>
    <row r="391" spans="1:5" x14ac:dyDescent="0.3">
      <c r="A391" s="22">
        <v>0</v>
      </c>
      <c r="B391" s="20">
        <v>41.9</v>
      </c>
      <c r="C391" s="19">
        <v>2</v>
      </c>
      <c r="D391" s="19">
        <f t="shared" si="6"/>
        <v>0</v>
      </c>
      <c r="E391" s="24" t="s">
        <v>37</v>
      </c>
    </row>
    <row r="392" spans="1:5" x14ac:dyDescent="0.3">
      <c r="A392" s="22">
        <v>0</v>
      </c>
      <c r="B392" s="20">
        <v>46.9</v>
      </c>
      <c r="C392" s="19">
        <v>1</v>
      </c>
      <c r="D392" s="19">
        <f t="shared" si="6"/>
        <v>0</v>
      </c>
      <c r="E392" s="24" t="s">
        <v>37</v>
      </c>
    </row>
    <row r="393" spans="1:5" x14ac:dyDescent="0.3">
      <c r="A393" s="22">
        <v>0</v>
      </c>
      <c r="B393" s="20">
        <v>46.9</v>
      </c>
      <c r="C393" s="19">
        <v>1</v>
      </c>
      <c r="D393" s="19">
        <f t="shared" si="6"/>
        <v>0</v>
      </c>
      <c r="E393" s="24" t="s">
        <v>37</v>
      </c>
    </row>
    <row r="394" spans="1:5" x14ac:dyDescent="0.3">
      <c r="A394" s="22">
        <v>0</v>
      </c>
      <c r="B394" s="20">
        <v>46.9</v>
      </c>
      <c r="C394" s="19">
        <v>1</v>
      </c>
      <c r="D394" s="19">
        <f t="shared" si="6"/>
        <v>0</v>
      </c>
      <c r="E394" s="24" t="s">
        <v>37</v>
      </c>
    </row>
    <row r="395" spans="1:5" x14ac:dyDescent="0.3">
      <c r="A395" s="22">
        <v>0</v>
      </c>
      <c r="B395" s="20">
        <v>46.9</v>
      </c>
      <c r="C395" s="19">
        <v>1</v>
      </c>
      <c r="D395" s="19">
        <f t="shared" si="6"/>
        <v>0</v>
      </c>
      <c r="E395" s="24" t="s">
        <v>37</v>
      </c>
    </row>
    <row r="396" spans="1:5" x14ac:dyDescent="0.3">
      <c r="A396" s="22">
        <v>0</v>
      </c>
      <c r="B396" s="20">
        <v>53.9</v>
      </c>
      <c r="C396" s="19">
        <v>2</v>
      </c>
      <c r="D396" s="19">
        <f t="shared" si="6"/>
        <v>1</v>
      </c>
      <c r="E396" s="24" t="s">
        <v>34</v>
      </c>
    </row>
    <row r="397" spans="1:5" x14ac:dyDescent="0.3">
      <c r="A397" s="22">
        <v>0</v>
      </c>
      <c r="B397" s="20">
        <v>34.9</v>
      </c>
      <c r="C397" s="19">
        <v>3</v>
      </c>
      <c r="D397" s="19">
        <f t="shared" si="6"/>
        <v>1</v>
      </c>
      <c r="E397" s="24" t="s">
        <v>34</v>
      </c>
    </row>
    <row r="398" spans="1:5" x14ac:dyDescent="0.3">
      <c r="A398" s="22">
        <v>0</v>
      </c>
      <c r="B398" s="20">
        <v>36.9</v>
      </c>
      <c r="C398" s="19">
        <v>3</v>
      </c>
      <c r="D398" s="19">
        <f t="shared" si="6"/>
        <v>1</v>
      </c>
      <c r="E398" s="24" t="s">
        <v>34</v>
      </c>
    </row>
    <row r="399" spans="1:5" x14ac:dyDescent="0.3">
      <c r="A399" s="22">
        <v>0</v>
      </c>
      <c r="B399" s="20">
        <v>37.9</v>
      </c>
      <c r="C399" s="19">
        <v>3</v>
      </c>
      <c r="D399" s="19">
        <f t="shared" si="6"/>
        <v>1</v>
      </c>
      <c r="E399" s="24" t="s">
        <v>34</v>
      </c>
    </row>
    <row r="400" spans="1:5" x14ac:dyDescent="0.3">
      <c r="A400" s="22">
        <v>0</v>
      </c>
      <c r="B400" s="20">
        <v>35.9</v>
      </c>
      <c r="C400" s="19">
        <v>3</v>
      </c>
      <c r="D400" s="19">
        <f t="shared" si="6"/>
        <v>1</v>
      </c>
      <c r="E400" s="24" t="s">
        <v>34</v>
      </c>
    </row>
    <row r="401" spans="1:5" x14ac:dyDescent="0.3">
      <c r="A401" s="22">
        <v>0</v>
      </c>
      <c r="B401" s="20">
        <v>38.9</v>
      </c>
      <c r="C401" s="19">
        <v>1</v>
      </c>
      <c r="D401" s="19">
        <f t="shared" si="6"/>
        <v>1</v>
      </c>
      <c r="E401" s="24" t="s">
        <v>34</v>
      </c>
    </row>
    <row r="402" spans="1:5" x14ac:dyDescent="0.3">
      <c r="A402" s="22">
        <v>0</v>
      </c>
      <c r="B402" s="20">
        <v>38.9</v>
      </c>
      <c r="C402" s="19">
        <v>1</v>
      </c>
      <c r="D402" s="19">
        <f t="shared" si="6"/>
        <v>1</v>
      </c>
      <c r="E402" s="24" t="s">
        <v>34</v>
      </c>
    </row>
    <row r="403" spans="1:5" x14ac:dyDescent="0.3">
      <c r="A403" s="22">
        <v>0</v>
      </c>
      <c r="B403" s="20">
        <v>38.9</v>
      </c>
      <c r="C403" s="19">
        <v>1</v>
      </c>
      <c r="D403" s="19">
        <f t="shared" si="6"/>
        <v>1</v>
      </c>
      <c r="E403" s="24" t="s">
        <v>34</v>
      </c>
    </row>
    <row r="404" spans="1:5" x14ac:dyDescent="0.3">
      <c r="A404" s="22">
        <v>0</v>
      </c>
      <c r="B404" s="20">
        <v>36.9</v>
      </c>
      <c r="C404" s="19">
        <v>3</v>
      </c>
      <c r="D404" s="19">
        <f t="shared" si="6"/>
        <v>1</v>
      </c>
      <c r="E404" s="24" t="s">
        <v>34</v>
      </c>
    </row>
    <row r="405" spans="1:5" x14ac:dyDescent="0.3">
      <c r="A405" s="22">
        <v>0</v>
      </c>
      <c r="B405" s="20">
        <v>26.8</v>
      </c>
      <c r="C405" s="19">
        <v>3</v>
      </c>
      <c r="D405" s="19">
        <f t="shared" si="6"/>
        <v>1</v>
      </c>
      <c r="E405" s="24" t="s">
        <v>34</v>
      </c>
    </row>
    <row r="406" spans="1:5" x14ac:dyDescent="0.3">
      <c r="A406" s="22">
        <v>0</v>
      </c>
      <c r="B406" s="20">
        <v>34.9</v>
      </c>
      <c r="C406" s="19">
        <v>3</v>
      </c>
      <c r="D406" s="19">
        <f t="shared" si="6"/>
        <v>1</v>
      </c>
      <c r="E406" s="24" t="s">
        <v>34</v>
      </c>
    </row>
    <row r="407" spans="1:5" x14ac:dyDescent="0.3">
      <c r="A407" s="22">
        <v>0</v>
      </c>
      <c r="B407" s="20">
        <v>44.9</v>
      </c>
      <c r="C407" s="19">
        <v>1</v>
      </c>
      <c r="D407" s="19">
        <f t="shared" si="6"/>
        <v>1</v>
      </c>
      <c r="E407" s="24" t="s">
        <v>34</v>
      </c>
    </row>
    <row r="408" spans="1:5" x14ac:dyDescent="0.3">
      <c r="A408" s="22">
        <v>0</v>
      </c>
      <c r="B408" s="20">
        <v>36.9</v>
      </c>
      <c r="C408" s="19">
        <v>5</v>
      </c>
      <c r="D408" s="19">
        <f t="shared" si="6"/>
        <v>0</v>
      </c>
      <c r="E408" s="24" t="s">
        <v>37</v>
      </c>
    </row>
    <row r="409" spans="1:5" x14ac:dyDescent="0.3">
      <c r="A409" s="22">
        <v>0</v>
      </c>
      <c r="B409" s="20">
        <v>41.9</v>
      </c>
      <c r="C409" s="19">
        <v>3</v>
      </c>
      <c r="D409" s="19">
        <f t="shared" si="6"/>
        <v>0</v>
      </c>
      <c r="E409" s="24" t="s">
        <v>37</v>
      </c>
    </row>
    <row r="410" spans="1:5" x14ac:dyDescent="0.3">
      <c r="A410" s="22">
        <v>0</v>
      </c>
      <c r="B410" s="20">
        <v>55.9</v>
      </c>
      <c r="C410" s="19">
        <v>3</v>
      </c>
      <c r="D410" s="19">
        <f t="shared" si="6"/>
        <v>0</v>
      </c>
      <c r="E410" s="24" t="s">
        <v>37</v>
      </c>
    </row>
    <row r="411" spans="1:5" x14ac:dyDescent="0.3">
      <c r="A411" s="22">
        <v>0</v>
      </c>
      <c r="B411" s="20">
        <v>63.9</v>
      </c>
      <c r="C411" s="19">
        <v>2</v>
      </c>
      <c r="D411" s="19">
        <f t="shared" si="6"/>
        <v>0</v>
      </c>
      <c r="E411" s="24" t="s">
        <v>37</v>
      </c>
    </row>
    <row r="412" spans="1:5" x14ac:dyDescent="0.3">
      <c r="A412" s="22">
        <v>0</v>
      </c>
      <c r="B412" s="20">
        <v>64.900000000000006</v>
      </c>
      <c r="C412" s="19">
        <v>2</v>
      </c>
      <c r="D412" s="19">
        <f t="shared" si="6"/>
        <v>0</v>
      </c>
      <c r="E412" s="24" t="s">
        <v>37</v>
      </c>
    </row>
    <row r="413" spans="1:5" x14ac:dyDescent="0.3">
      <c r="A413" s="22">
        <v>1</v>
      </c>
      <c r="B413" s="20">
        <v>14.9</v>
      </c>
      <c r="C413" s="19">
        <v>3</v>
      </c>
      <c r="D413" s="19">
        <f t="shared" si="6"/>
        <v>0</v>
      </c>
      <c r="E413" s="24" t="s">
        <v>37</v>
      </c>
    </row>
    <row r="414" spans="1:5" x14ac:dyDescent="0.3">
      <c r="A414" s="22">
        <v>1</v>
      </c>
      <c r="B414" s="20">
        <v>12.9</v>
      </c>
      <c r="C414" s="19">
        <v>4</v>
      </c>
      <c r="D414" s="19">
        <f t="shared" si="6"/>
        <v>1</v>
      </c>
      <c r="E414" s="24" t="s">
        <v>34</v>
      </c>
    </row>
    <row r="415" spans="1:5" x14ac:dyDescent="0.3">
      <c r="A415" s="22">
        <v>1</v>
      </c>
      <c r="B415" s="20">
        <v>12.9</v>
      </c>
      <c r="C415" s="19">
        <v>4</v>
      </c>
      <c r="D415" s="19">
        <f t="shared" si="6"/>
        <v>1</v>
      </c>
      <c r="E415" s="24" t="s">
        <v>34</v>
      </c>
    </row>
    <row r="416" spans="1:5" x14ac:dyDescent="0.3">
      <c r="A416" s="22">
        <v>1</v>
      </c>
      <c r="B416" s="20">
        <v>17.8</v>
      </c>
      <c r="C416" s="19">
        <v>3</v>
      </c>
      <c r="D416" s="19">
        <f t="shared" si="6"/>
        <v>1</v>
      </c>
      <c r="E416" s="24" t="s">
        <v>34</v>
      </c>
    </row>
    <row r="417" spans="1:5" x14ac:dyDescent="0.3">
      <c r="A417" s="22">
        <v>0</v>
      </c>
      <c r="B417" s="20">
        <v>13.4</v>
      </c>
      <c r="C417" s="19">
        <v>2</v>
      </c>
      <c r="D417" s="19">
        <f t="shared" si="6"/>
        <v>0</v>
      </c>
      <c r="E417" s="24" t="s">
        <v>37</v>
      </c>
    </row>
    <row r="418" spans="1:5" x14ac:dyDescent="0.3">
      <c r="A418" s="22">
        <v>0</v>
      </c>
      <c r="B418" s="20">
        <v>13.9</v>
      </c>
      <c r="C418" s="19">
        <v>1</v>
      </c>
      <c r="D418" s="19">
        <f t="shared" si="6"/>
        <v>0</v>
      </c>
      <c r="E418" s="24" t="s">
        <v>37</v>
      </c>
    </row>
    <row r="419" spans="1:5" x14ac:dyDescent="0.3">
      <c r="A419" s="22">
        <v>0</v>
      </c>
      <c r="B419" s="20">
        <v>13.8</v>
      </c>
      <c r="C419" s="19">
        <v>2</v>
      </c>
      <c r="D419" s="19">
        <f t="shared" si="6"/>
        <v>0</v>
      </c>
      <c r="E419" s="24" t="s">
        <v>37</v>
      </c>
    </row>
    <row r="420" spans="1:5" x14ac:dyDescent="0.3">
      <c r="A420" s="22">
        <v>0</v>
      </c>
      <c r="B420" s="20">
        <v>9.9</v>
      </c>
      <c r="C420" s="19">
        <v>3</v>
      </c>
      <c r="D420" s="19">
        <f t="shared" si="6"/>
        <v>0</v>
      </c>
      <c r="E420" s="24" t="s">
        <v>37</v>
      </c>
    </row>
    <row r="421" spans="1:5" x14ac:dyDescent="0.3">
      <c r="A421" s="22">
        <v>0</v>
      </c>
      <c r="B421" s="20">
        <v>9.9</v>
      </c>
      <c r="C421" s="19">
        <v>3</v>
      </c>
      <c r="D421" s="19">
        <f t="shared" si="6"/>
        <v>0</v>
      </c>
      <c r="E421" s="24" t="s">
        <v>37</v>
      </c>
    </row>
    <row r="422" spans="1:5" x14ac:dyDescent="0.3">
      <c r="A422" s="22">
        <v>0</v>
      </c>
      <c r="B422" s="20">
        <v>9.8000000000000007</v>
      </c>
      <c r="C422" s="19">
        <v>3</v>
      </c>
      <c r="D422" s="19">
        <f t="shared" si="6"/>
        <v>0</v>
      </c>
      <c r="E422" s="24" t="s">
        <v>37</v>
      </c>
    </row>
    <row r="423" spans="1:5" x14ac:dyDescent="0.3">
      <c r="A423" s="22">
        <v>0</v>
      </c>
      <c r="B423" s="20">
        <v>9.6999999999999993</v>
      </c>
      <c r="C423" s="19">
        <v>3</v>
      </c>
      <c r="D423" s="19">
        <f t="shared" si="6"/>
        <v>0</v>
      </c>
      <c r="E423" s="24" t="s">
        <v>37</v>
      </c>
    </row>
    <row r="424" spans="1:5" x14ac:dyDescent="0.3">
      <c r="A424" s="22">
        <v>0</v>
      </c>
      <c r="B424" s="20">
        <v>10.9</v>
      </c>
      <c r="C424" s="19">
        <v>3</v>
      </c>
      <c r="D424" s="19">
        <f t="shared" si="6"/>
        <v>0</v>
      </c>
      <c r="E424" s="24" t="s">
        <v>37</v>
      </c>
    </row>
    <row r="425" spans="1:5" x14ac:dyDescent="0.3">
      <c r="A425" s="22">
        <v>0</v>
      </c>
      <c r="B425" s="20">
        <v>16.8</v>
      </c>
      <c r="C425" s="19">
        <v>1</v>
      </c>
      <c r="D425" s="19">
        <f t="shared" si="6"/>
        <v>0</v>
      </c>
      <c r="E425" s="24" t="s">
        <v>37</v>
      </c>
    </row>
    <row r="426" spans="1:5" x14ac:dyDescent="0.3">
      <c r="A426" s="22">
        <v>0</v>
      </c>
      <c r="B426" s="20">
        <v>25.4</v>
      </c>
      <c r="C426" s="19">
        <v>3</v>
      </c>
      <c r="D426" s="19">
        <f t="shared" si="6"/>
        <v>0</v>
      </c>
      <c r="E426" s="24" t="s">
        <v>37</v>
      </c>
    </row>
    <row r="427" spans="1:5" x14ac:dyDescent="0.3">
      <c r="A427" s="22">
        <v>0</v>
      </c>
      <c r="B427" s="20">
        <v>11.5</v>
      </c>
      <c r="C427" s="19">
        <v>7</v>
      </c>
      <c r="D427" s="19">
        <f t="shared" si="6"/>
        <v>1</v>
      </c>
      <c r="E427" s="24" t="s">
        <v>34</v>
      </c>
    </row>
    <row r="428" spans="1:5" x14ac:dyDescent="0.3">
      <c r="A428" s="22">
        <v>0</v>
      </c>
      <c r="B428" s="20">
        <v>15.8</v>
      </c>
      <c r="C428" s="19">
        <v>3</v>
      </c>
      <c r="D428" s="19">
        <f t="shared" si="6"/>
        <v>0</v>
      </c>
      <c r="E428" s="24" t="s">
        <v>37</v>
      </c>
    </row>
    <row r="429" spans="1:5" x14ac:dyDescent="0.3">
      <c r="A429" s="22">
        <v>0</v>
      </c>
      <c r="B429" s="20">
        <v>13.9</v>
      </c>
      <c r="C429" s="19">
        <v>3</v>
      </c>
      <c r="D429" s="19">
        <f t="shared" si="6"/>
        <v>0</v>
      </c>
      <c r="E429" s="24" t="s">
        <v>37</v>
      </c>
    </row>
    <row r="430" spans="1:5" x14ac:dyDescent="0.3">
      <c r="A430" s="22">
        <v>0</v>
      </c>
      <c r="B430" s="20">
        <v>17.899999999999999</v>
      </c>
      <c r="C430" s="19">
        <v>1</v>
      </c>
      <c r="D430" s="19">
        <f t="shared" si="6"/>
        <v>0</v>
      </c>
      <c r="E430" s="24" t="s">
        <v>37</v>
      </c>
    </row>
    <row r="431" spans="1:5" x14ac:dyDescent="0.3">
      <c r="A431" s="22">
        <v>0</v>
      </c>
      <c r="B431" s="20">
        <v>9</v>
      </c>
      <c r="C431" s="19">
        <v>7</v>
      </c>
      <c r="D431" s="19">
        <f t="shared" si="6"/>
        <v>0</v>
      </c>
      <c r="E431" s="24" t="s">
        <v>37</v>
      </c>
    </row>
    <row r="432" spans="1:5" x14ac:dyDescent="0.3">
      <c r="A432" s="22">
        <v>0</v>
      </c>
      <c r="B432" s="20">
        <v>11</v>
      </c>
      <c r="C432" s="19">
        <v>6</v>
      </c>
      <c r="D432" s="19">
        <f t="shared" si="6"/>
        <v>0</v>
      </c>
      <c r="E432" s="24" t="s">
        <v>37</v>
      </c>
    </row>
    <row r="433" spans="1:5" x14ac:dyDescent="0.3">
      <c r="A433" s="22">
        <v>0</v>
      </c>
      <c r="B433" s="20">
        <v>9</v>
      </c>
      <c r="C433" s="19">
        <v>5</v>
      </c>
      <c r="D433" s="19">
        <f t="shared" si="6"/>
        <v>0</v>
      </c>
      <c r="E433" s="24" t="s">
        <v>37</v>
      </c>
    </row>
    <row r="434" spans="1:5" x14ac:dyDescent="0.3">
      <c r="A434" s="22">
        <v>0</v>
      </c>
      <c r="B434" s="20">
        <v>14.8</v>
      </c>
      <c r="C434" s="19">
        <v>4</v>
      </c>
      <c r="D434" s="19">
        <f t="shared" si="6"/>
        <v>0</v>
      </c>
      <c r="E434" s="24" t="s">
        <v>37</v>
      </c>
    </row>
    <row r="435" spans="1:5" x14ac:dyDescent="0.3">
      <c r="A435" s="22">
        <v>0</v>
      </c>
      <c r="B435" s="20">
        <v>14</v>
      </c>
      <c r="C435" s="19">
        <v>4</v>
      </c>
      <c r="D435" s="19">
        <f t="shared" si="6"/>
        <v>0</v>
      </c>
      <c r="E435" s="24" t="s">
        <v>37</v>
      </c>
    </row>
    <row r="436" spans="1:5" x14ac:dyDescent="0.3">
      <c r="A436" s="22">
        <v>0</v>
      </c>
      <c r="B436" s="20">
        <v>11.9</v>
      </c>
      <c r="C436" s="19">
        <v>4</v>
      </c>
      <c r="D436" s="19">
        <f t="shared" si="6"/>
        <v>0</v>
      </c>
      <c r="E436" s="24" t="s">
        <v>37</v>
      </c>
    </row>
    <row r="437" spans="1:5" x14ac:dyDescent="0.3">
      <c r="A437" s="22">
        <v>0</v>
      </c>
      <c r="B437" s="20">
        <v>11.9</v>
      </c>
      <c r="C437" s="19">
        <v>4</v>
      </c>
      <c r="D437" s="19">
        <f t="shared" si="6"/>
        <v>0</v>
      </c>
      <c r="E437" s="24" t="s">
        <v>37</v>
      </c>
    </row>
    <row r="438" spans="1:5" x14ac:dyDescent="0.3">
      <c r="A438" s="22">
        <v>0</v>
      </c>
      <c r="B438" s="20">
        <v>8.9</v>
      </c>
      <c r="C438" s="19">
        <v>4</v>
      </c>
      <c r="D438" s="19">
        <f t="shared" si="6"/>
        <v>0</v>
      </c>
      <c r="E438" s="24" t="s">
        <v>37</v>
      </c>
    </row>
    <row r="439" spans="1:5" x14ac:dyDescent="0.3">
      <c r="A439" s="22">
        <v>0</v>
      </c>
      <c r="B439" s="20">
        <v>15.9</v>
      </c>
      <c r="C439" s="19">
        <v>3</v>
      </c>
      <c r="D439" s="19">
        <f t="shared" si="6"/>
        <v>0</v>
      </c>
      <c r="E439" s="24" t="s">
        <v>37</v>
      </c>
    </row>
    <row r="440" spans="1:5" x14ac:dyDescent="0.3">
      <c r="A440" s="22">
        <v>0</v>
      </c>
      <c r="B440" s="20">
        <v>14.5</v>
      </c>
      <c r="C440" s="19">
        <v>3</v>
      </c>
      <c r="D440" s="19">
        <f t="shared" si="6"/>
        <v>0</v>
      </c>
      <c r="E440" s="24" t="s">
        <v>37</v>
      </c>
    </row>
    <row r="441" spans="1:5" x14ac:dyDescent="0.3">
      <c r="A441" s="22">
        <v>0</v>
      </c>
      <c r="B441" s="20">
        <v>17.899999999999999</v>
      </c>
      <c r="C441" s="19">
        <v>3</v>
      </c>
      <c r="D441" s="19">
        <f t="shared" si="6"/>
        <v>0</v>
      </c>
      <c r="E441" s="24" t="s">
        <v>37</v>
      </c>
    </row>
    <row r="442" spans="1:5" x14ac:dyDescent="0.3">
      <c r="A442" s="22">
        <v>0</v>
      </c>
      <c r="B442" s="20">
        <v>17</v>
      </c>
      <c r="C442" s="19">
        <v>3</v>
      </c>
      <c r="D442" s="19">
        <f t="shared" si="6"/>
        <v>0</v>
      </c>
      <c r="E442" s="24" t="s">
        <v>37</v>
      </c>
    </row>
    <row r="443" spans="1:5" x14ac:dyDescent="0.3">
      <c r="A443" s="22">
        <v>0</v>
      </c>
      <c r="B443" s="20">
        <v>15</v>
      </c>
      <c r="C443" s="19">
        <v>3</v>
      </c>
      <c r="D443" s="19">
        <f t="shared" si="6"/>
        <v>0</v>
      </c>
      <c r="E443" s="24" t="s">
        <v>37</v>
      </c>
    </row>
    <row r="444" spans="1:5" x14ac:dyDescent="0.3">
      <c r="A444" s="22">
        <v>0</v>
      </c>
      <c r="B444" s="20">
        <v>13.9</v>
      </c>
      <c r="C444" s="19">
        <v>3</v>
      </c>
      <c r="D444" s="19">
        <f t="shared" si="6"/>
        <v>0</v>
      </c>
      <c r="E444" s="24" t="s">
        <v>37</v>
      </c>
    </row>
    <row r="445" spans="1:5" x14ac:dyDescent="0.3">
      <c r="A445" s="22">
        <v>0</v>
      </c>
      <c r="B445" s="20">
        <v>17.899999999999999</v>
      </c>
      <c r="C445" s="19">
        <v>2</v>
      </c>
      <c r="D445" s="19">
        <f t="shared" si="6"/>
        <v>0</v>
      </c>
      <c r="E445" s="24" t="s">
        <v>37</v>
      </c>
    </row>
    <row r="446" spans="1:5" x14ac:dyDescent="0.3">
      <c r="A446" s="22">
        <v>0</v>
      </c>
      <c r="B446" s="20">
        <v>19</v>
      </c>
      <c r="C446" s="19">
        <v>2</v>
      </c>
      <c r="D446" s="19">
        <f t="shared" si="6"/>
        <v>0</v>
      </c>
      <c r="E446" s="24" t="s">
        <v>37</v>
      </c>
    </row>
    <row r="447" spans="1:5" x14ac:dyDescent="0.3">
      <c r="A447" s="22">
        <v>0</v>
      </c>
      <c r="B447" s="20">
        <v>18.899999999999999</v>
      </c>
      <c r="C447" s="19">
        <v>2</v>
      </c>
      <c r="D447" s="19">
        <f t="shared" si="6"/>
        <v>0</v>
      </c>
      <c r="E447" s="24" t="s">
        <v>37</v>
      </c>
    </row>
    <row r="448" spans="1:5" x14ac:dyDescent="0.3">
      <c r="A448" s="22">
        <v>0</v>
      </c>
      <c r="B448" s="20">
        <v>18.899999999999999</v>
      </c>
      <c r="C448" s="19">
        <v>2</v>
      </c>
      <c r="D448" s="19">
        <f t="shared" si="6"/>
        <v>0</v>
      </c>
      <c r="E448" s="24" t="s">
        <v>37</v>
      </c>
    </row>
    <row r="449" spans="1:5" x14ac:dyDescent="0.3">
      <c r="A449" s="22">
        <v>0</v>
      </c>
      <c r="B449" s="20">
        <v>19</v>
      </c>
      <c r="C449" s="19">
        <v>1</v>
      </c>
      <c r="D449" s="19">
        <f t="shared" si="6"/>
        <v>0</v>
      </c>
      <c r="E449" s="24" t="s">
        <v>37</v>
      </c>
    </row>
    <row r="450" spans="1:5" x14ac:dyDescent="0.3">
      <c r="A450" s="22">
        <v>0</v>
      </c>
      <c r="B450" s="20">
        <v>19.899999999999999</v>
      </c>
      <c r="C450" s="19">
        <v>1</v>
      </c>
      <c r="D450" s="19">
        <f t="shared" si="6"/>
        <v>0</v>
      </c>
      <c r="E450" s="24" t="s">
        <v>37</v>
      </c>
    </row>
    <row r="451" spans="1:5" x14ac:dyDescent="0.3">
      <c r="A451" s="22">
        <v>0</v>
      </c>
      <c r="B451" s="20">
        <v>19.899999999999999</v>
      </c>
      <c r="C451" s="19">
        <v>1</v>
      </c>
      <c r="D451" s="19">
        <f t="shared" ref="D451:D514" si="7">IF(E451="SUV",1,0)</f>
        <v>0</v>
      </c>
      <c r="E451" s="24" t="s">
        <v>37</v>
      </c>
    </row>
    <row r="452" spans="1:5" x14ac:dyDescent="0.3">
      <c r="A452" s="22">
        <v>0</v>
      </c>
      <c r="B452" s="20">
        <v>20</v>
      </c>
      <c r="C452" s="19">
        <v>1</v>
      </c>
      <c r="D452" s="19">
        <f t="shared" si="7"/>
        <v>0</v>
      </c>
      <c r="E452" s="24" t="s">
        <v>37</v>
      </c>
    </row>
    <row r="453" spans="1:5" x14ac:dyDescent="0.3">
      <c r="A453" s="22">
        <v>0</v>
      </c>
      <c r="B453" s="20">
        <v>8.6999999999999993</v>
      </c>
      <c r="C453" s="19">
        <v>6</v>
      </c>
      <c r="D453" s="19">
        <f t="shared" si="7"/>
        <v>0</v>
      </c>
      <c r="E453" s="24" t="s">
        <v>37</v>
      </c>
    </row>
    <row r="454" spans="1:5" x14ac:dyDescent="0.3">
      <c r="A454" s="22">
        <v>0</v>
      </c>
      <c r="B454" s="20">
        <v>20.9</v>
      </c>
      <c r="C454" s="19">
        <v>3</v>
      </c>
      <c r="D454" s="19">
        <f t="shared" si="7"/>
        <v>0</v>
      </c>
      <c r="E454" s="24" t="s">
        <v>37</v>
      </c>
    </row>
    <row r="455" spans="1:5" x14ac:dyDescent="0.3">
      <c r="A455" s="22">
        <v>0</v>
      </c>
      <c r="B455" s="20">
        <v>16</v>
      </c>
      <c r="C455" s="19">
        <v>2</v>
      </c>
      <c r="D455" s="19">
        <f t="shared" si="7"/>
        <v>0</v>
      </c>
      <c r="E455" s="24" t="s">
        <v>37</v>
      </c>
    </row>
    <row r="456" spans="1:5" x14ac:dyDescent="0.3">
      <c r="A456" s="22">
        <v>0</v>
      </c>
      <c r="B456" s="20">
        <v>6.9</v>
      </c>
      <c r="C456" s="19">
        <v>8</v>
      </c>
      <c r="D456" s="19">
        <f t="shared" si="7"/>
        <v>0</v>
      </c>
      <c r="E456" s="24" t="s">
        <v>37</v>
      </c>
    </row>
    <row r="457" spans="1:5" x14ac:dyDescent="0.3">
      <c r="A457" s="22">
        <v>0</v>
      </c>
      <c r="B457" s="20">
        <v>10.5</v>
      </c>
      <c r="C457" s="19">
        <v>7</v>
      </c>
      <c r="D457" s="19">
        <f t="shared" si="7"/>
        <v>0</v>
      </c>
      <c r="E457" s="24" t="s">
        <v>37</v>
      </c>
    </row>
    <row r="458" spans="1:5" x14ac:dyDescent="0.3">
      <c r="A458" s="22">
        <v>0</v>
      </c>
      <c r="B458" s="20">
        <v>11.3</v>
      </c>
      <c r="C458" s="19">
        <v>5</v>
      </c>
      <c r="D458" s="19">
        <f t="shared" si="7"/>
        <v>0</v>
      </c>
      <c r="E458" s="24" t="s">
        <v>37</v>
      </c>
    </row>
    <row r="459" spans="1:5" x14ac:dyDescent="0.3">
      <c r="A459" s="22">
        <v>0</v>
      </c>
      <c r="B459" s="20">
        <v>18</v>
      </c>
      <c r="C459" s="19">
        <v>4</v>
      </c>
      <c r="D459" s="19">
        <f t="shared" si="7"/>
        <v>0</v>
      </c>
      <c r="E459" s="24" t="s">
        <v>37</v>
      </c>
    </row>
    <row r="460" spans="1:5" x14ac:dyDescent="0.3">
      <c r="A460" s="22">
        <v>0</v>
      </c>
      <c r="B460" s="20">
        <v>17</v>
      </c>
      <c r="C460" s="19">
        <v>4</v>
      </c>
      <c r="D460" s="19">
        <f t="shared" si="7"/>
        <v>0</v>
      </c>
      <c r="E460" s="24" t="s">
        <v>37</v>
      </c>
    </row>
    <row r="461" spans="1:5" x14ac:dyDescent="0.3">
      <c r="A461" s="22">
        <v>0</v>
      </c>
      <c r="B461" s="20">
        <v>22.9</v>
      </c>
      <c r="C461" s="19">
        <v>2</v>
      </c>
      <c r="D461" s="19">
        <f t="shared" si="7"/>
        <v>0</v>
      </c>
      <c r="E461" s="24" t="s">
        <v>37</v>
      </c>
    </row>
    <row r="462" spans="1:5" x14ac:dyDescent="0.3">
      <c r="A462" s="22">
        <v>0</v>
      </c>
      <c r="B462" s="20">
        <v>18.5</v>
      </c>
      <c r="C462" s="19">
        <v>1</v>
      </c>
      <c r="D462" s="19">
        <f t="shared" si="7"/>
        <v>0</v>
      </c>
      <c r="E462" s="24" t="s">
        <v>37</v>
      </c>
    </row>
    <row r="463" spans="1:5" x14ac:dyDescent="0.3">
      <c r="A463" s="22">
        <v>0</v>
      </c>
      <c r="B463" s="20">
        <v>21</v>
      </c>
      <c r="C463" s="19">
        <v>4</v>
      </c>
      <c r="D463" s="19">
        <f t="shared" si="7"/>
        <v>0</v>
      </c>
      <c r="E463" s="24" t="s">
        <v>37</v>
      </c>
    </row>
    <row r="464" spans="1:5" x14ac:dyDescent="0.3">
      <c r="A464" s="22">
        <v>0</v>
      </c>
      <c r="B464" s="20">
        <v>21.4</v>
      </c>
      <c r="C464" s="19">
        <v>2</v>
      </c>
      <c r="D464" s="19">
        <f t="shared" si="7"/>
        <v>1</v>
      </c>
      <c r="E464" s="24" t="s">
        <v>34</v>
      </c>
    </row>
    <row r="465" spans="1:5" x14ac:dyDescent="0.3">
      <c r="A465" s="22">
        <v>0</v>
      </c>
      <c r="B465" s="20">
        <v>19</v>
      </c>
      <c r="C465" s="19">
        <v>5</v>
      </c>
      <c r="D465" s="19">
        <f t="shared" si="7"/>
        <v>1</v>
      </c>
      <c r="E465" s="24" t="s">
        <v>34</v>
      </c>
    </row>
    <row r="466" spans="1:5" x14ac:dyDescent="0.3">
      <c r="A466" s="22">
        <v>0</v>
      </c>
      <c r="B466" s="20">
        <v>15.5</v>
      </c>
      <c r="C466" s="19">
        <v>4</v>
      </c>
      <c r="D466" s="19">
        <f t="shared" si="7"/>
        <v>1</v>
      </c>
      <c r="E466" s="24" t="s">
        <v>34</v>
      </c>
    </row>
    <row r="467" spans="1:5" x14ac:dyDescent="0.3">
      <c r="A467" s="22">
        <v>0</v>
      </c>
      <c r="B467" s="20">
        <v>18.899999999999999</v>
      </c>
      <c r="C467" s="19">
        <v>1</v>
      </c>
      <c r="D467" s="19">
        <f t="shared" si="7"/>
        <v>1</v>
      </c>
      <c r="E467" s="24" t="s">
        <v>34</v>
      </c>
    </row>
    <row r="468" spans="1:5" x14ac:dyDescent="0.3">
      <c r="A468" s="22">
        <v>0</v>
      </c>
      <c r="B468" s="20">
        <v>18</v>
      </c>
      <c r="C468" s="19">
        <v>1</v>
      </c>
      <c r="D468" s="19">
        <f t="shared" si="7"/>
        <v>1</v>
      </c>
      <c r="E468" s="24" t="s">
        <v>34</v>
      </c>
    </row>
    <row r="469" spans="1:5" x14ac:dyDescent="0.3">
      <c r="A469" s="22">
        <v>0</v>
      </c>
      <c r="B469" s="20">
        <v>11.4</v>
      </c>
      <c r="C469" s="19">
        <v>7</v>
      </c>
      <c r="D469" s="19">
        <f t="shared" si="7"/>
        <v>1</v>
      </c>
      <c r="E469" s="24" t="s">
        <v>34</v>
      </c>
    </row>
    <row r="470" spans="1:5" x14ac:dyDescent="0.3">
      <c r="A470" s="22">
        <v>0</v>
      </c>
      <c r="B470" s="20">
        <v>20</v>
      </c>
      <c r="C470" s="19">
        <v>4</v>
      </c>
      <c r="D470" s="19">
        <f t="shared" si="7"/>
        <v>1</v>
      </c>
      <c r="E470" s="24" t="s">
        <v>34</v>
      </c>
    </row>
    <row r="471" spans="1:5" x14ac:dyDescent="0.3">
      <c r="A471" s="22">
        <v>0</v>
      </c>
      <c r="B471" s="20">
        <v>27.9</v>
      </c>
      <c r="C471" s="19">
        <v>1</v>
      </c>
      <c r="D471" s="19">
        <f t="shared" si="7"/>
        <v>1</v>
      </c>
      <c r="E471" s="24" t="s">
        <v>34</v>
      </c>
    </row>
    <row r="472" spans="1:5" x14ac:dyDescent="0.3">
      <c r="A472" s="22">
        <v>0</v>
      </c>
      <c r="B472" s="20">
        <v>20</v>
      </c>
      <c r="C472" s="19">
        <v>4</v>
      </c>
      <c r="D472" s="19">
        <f t="shared" si="7"/>
        <v>1</v>
      </c>
      <c r="E472" s="24" t="s">
        <v>34</v>
      </c>
    </row>
    <row r="473" spans="1:5" x14ac:dyDescent="0.3">
      <c r="A473" s="22">
        <v>0</v>
      </c>
      <c r="B473" s="20">
        <v>12</v>
      </c>
      <c r="C473" s="19">
        <v>4</v>
      </c>
      <c r="D473" s="19">
        <f t="shared" si="7"/>
        <v>0</v>
      </c>
      <c r="E473" s="24" t="s">
        <v>37</v>
      </c>
    </row>
    <row r="474" spans="1:5" x14ac:dyDescent="0.3">
      <c r="A474" s="22">
        <v>0</v>
      </c>
      <c r="B474" s="20">
        <v>16.899999999999999</v>
      </c>
      <c r="C474" s="19">
        <v>2</v>
      </c>
      <c r="D474" s="19">
        <f t="shared" si="7"/>
        <v>0</v>
      </c>
      <c r="E474" s="24" t="s">
        <v>37</v>
      </c>
    </row>
    <row r="475" spans="1:5" x14ac:dyDescent="0.3">
      <c r="A475" s="22">
        <v>0</v>
      </c>
      <c r="B475" s="20">
        <v>11.4</v>
      </c>
      <c r="C475" s="19">
        <v>2</v>
      </c>
      <c r="D475" s="19">
        <f t="shared" si="7"/>
        <v>0</v>
      </c>
      <c r="E475" s="24" t="s">
        <v>37</v>
      </c>
    </row>
    <row r="476" spans="1:5" x14ac:dyDescent="0.3">
      <c r="A476" s="22">
        <v>0</v>
      </c>
      <c r="B476" s="20">
        <v>17.899999999999999</v>
      </c>
      <c r="C476" s="19">
        <v>1</v>
      </c>
      <c r="D476" s="19">
        <f t="shared" si="7"/>
        <v>0</v>
      </c>
      <c r="E476" s="24" t="s">
        <v>37</v>
      </c>
    </row>
    <row r="477" spans="1:5" x14ac:dyDescent="0.3">
      <c r="A477" s="22">
        <v>0</v>
      </c>
      <c r="B477" s="20">
        <v>15</v>
      </c>
      <c r="C477" s="19">
        <v>1</v>
      </c>
      <c r="D477" s="19">
        <f t="shared" si="7"/>
        <v>0</v>
      </c>
      <c r="E477" s="24" t="s">
        <v>37</v>
      </c>
    </row>
    <row r="478" spans="1:5" x14ac:dyDescent="0.3">
      <c r="A478" s="22">
        <v>0</v>
      </c>
      <c r="B478" s="20">
        <v>17</v>
      </c>
      <c r="C478" s="19">
        <v>1</v>
      </c>
      <c r="D478" s="19">
        <f t="shared" si="7"/>
        <v>0</v>
      </c>
      <c r="E478" s="24" t="s">
        <v>37</v>
      </c>
    </row>
    <row r="479" spans="1:5" x14ac:dyDescent="0.3">
      <c r="A479" s="22">
        <v>0</v>
      </c>
      <c r="B479" s="20">
        <v>14.9</v>
      </c>
      <c r="C479" s="19">
        <v>2</v>
      </c>
      <c r="D479" s="19">
        <f t="shared" si="7"/>
        <v>0</v>
      </c>
      <c r="E479" s="24" t="s">
        <v>37</v>
      </c>
    </row>
    <row r="480" spans="1:5" x14ac:dyDescent="0.3">
      <c r="A480" s="22">
        <v>0</v>
      </c>
      <c r="B480" s="20">
        <v>5.7</v>
      </c>
      <c r="C480" s="19">
        <v>8</v>
      </c>
      <c r="D480" s="19">
        <f t="shared" si="7"/>
        <v>0</v>
      </c>
      <c r="E480" s="24" t="s">
        <v>37</v>
      </c>
    </row>
    <row r="481" spans="1:5" x14ac:dyDescent="0.3">
      <c r="A481" s="22">
        <v>0</v>
      </c>
      <c r="B481" s="20">
        <v>8</v>
      </c>
      <c r="C481" s="19">
        <v>6</v>
      </c>
      <c r="D481" s="19">
        <f t="shared" si="7"/>
        <v>0</v>
      </c>
      <c r="E481" s="24" t="s">
        <v>37</v>
      </c>
    </row>
    <row r="482" spans="1:5" x14ac:dyDescent="0.3">
      <c r="A482" s="22">
        <v>0</v>
      </c>
      <c r="B482" s="20">
        <v>10</v>
      </c>
      <c r="C482" s="19">
        <v>5</v>
      </c>
      <c r="D482" s="19">
        <f t="shared" si="7"/>
        <v>0</v>
      </c>
      <c r="E482" s="24" t="s">
        <v>37</v>
      </c>
    </row>
    <row r="483" spans="1:5" x14ac:dyDescent="0.3">
      <c r="A483" s="22">
        <v>0</v>
      </c>
      <c r="B483" s="20">
        <v>13</v>
      </c>
      <c r="C483" s="19">
        <v>2</v>
      </c>
      <c r="D483" s="19">
        <f t="shared" si="7"/>
        <v>0</v>
      </c>
      <c r="E483" s="24" t="s">
        <v>37</v>
      </c>
    </row>
    <row r="484" spans="1:5" x14ac:dyDescent="0.3">
      <c r="A484" s="22">
        <v>0</v>
      </c>
      <c r="B484" s="20">
        <v>12.8</v>
      </c>
      <c r="C484" s="19">
        <v>2</v>
      </c>
      <c r="D484" s="19">
        <f t="shared" si="7"/>
        <v>0</v>
      </c>
      <c r="E484" s="24" t="s">
        <v>37</v>
      </c>
    </row>
    <row r="485" spans="1:5" x14ac:dyDescent="0.3">
      <c r="A485" s="22">
        <v>0</v>
      </c>
      <c r="B485" s="20">
        <v>13.9</v>
      </c>
      <c r="C485" s="19">
        <v>2</v>
      </c>
      <c r="D485" s="19">
        <f t="shared" si="7"/>
        <v>0</v>
      </c>
      <c r="E485" s="24" t="s">
        <v>37</v>
      </c>
    </row>
    <row r="486" spans="1:5" x14ac:dyDescent="0.3">
      <c r="A486" s="22">
        <v>0</v>
      </c>
      <c r="B486" s="20">
        <v>14</v>
      </c>
      <c r="C486" s="19">
        <v>2</v>
      </c>
      <c r="D486" s="19">
        <f t="shared" si="7"/>
        <v>0</v>
      </c>
      <c r="E486" s="24" t="s">
        <v>37</v>
      </c>
    </row>
    <row r="487" spans="1:5" x14ac:dyDescent="0.3">
      <c r="A487" s="22">
        <v>0</v>
      </c>
      <c r="B487" s="20">
        <v>15.4</v>
      </c>
      <c r="C487" s="19">
        <v>2</v>
      </c>
      <c r="D487" s="19">
        <f t="shared" si="7"/>
        <v>0</v>
      </c>
      <c r="E487" s="24" t="s">
        <v>37</v>
      </c>
    </row>
    <row r="488" spans="1:5" x14ac:dyDescent="0.3">
      <c r="A488" s="22">
        <v>0</v>
      </c>
      <c r="B488" s="20">
        <v>9</v>
      </c>
      <c r="C488" s="19">
        <v>7</v>
      </c>
      <c r="D488" s="19">
        <f t="shared" si="7"/>
        <v>1</v>
      </c>
      <c r="E488" s="24" t="s">
        <v>34</v>
      </c>
    </row>
    <row r="489" spans="1:5" x14ac:dyDescent="0.3">
      <c r="A489" s="22">
        <v>0</v>
      </c>
      <c r="B489" s="20">
        <v>8.9</v>
      </c>
      <c r="C489" s="19">
        <v>7</v>
      </c>
      <c r="D489" s="19">
        <f t="shared" si="7"/>
        <v>1</v>
      </c>
      <c r="E489" s="24" t="s">
        <v>34</v>
      </c>
    </row>
    <row r="490" spans="1:5" x14ac:dyDescent="0.3">
      <c r="A490" s="22">
        <v>0</v>
      </c>
      <c r="B490" s="20">
        <v>18</v>
      </c>
      <c r="C490" s="19">
        <v>5</v>
      </c>
      <c r="D490" s="19">
        <f t="shared" si="7"/>
        <v>1</v>
      </c>
      <c r="E490" s="24" t="s">
        <v>34</v>
      </c>
    </row>
    <row r="491" spans="1:5" x14ac:dyDescent="0.3">
      <c r="A491" s="22">
        <v>0</v>
      </c>
      <c r="B491" s="20">
        <v>15</v>
      </c>
      <c r="C491" s="19">
        <v>5</v>
      </c>
      <c r="D491" s="19">
        <f t="shared" si="7"/>
        <v>1</v>
      </c>
      <c r="E491" s="24" t="s">
        <v>34</v>
      </c>
    </row>
    <row r="492" spans="1:5" x14ac:dyDescent="0.3">
      <c r="A492" s="22">
        <v>0</v>
      </c>
      <c r="B492" s="20">
        <v>11.9</v>
      </c>
      <c r="C492" s="19">
        <v>5</v>
      </c>
      <c r="D492" s="19">
        <f t="shared" si="7"/>
        <v>1</v>
      </c>
      <c r="E492" s="24" t="s">
        <v>34</v>
      </c>
    </row>
    <row r="493" spans="1:5" x14ac:dyDescent="0.3">
      <c r="A493" s="22">
        <v>0</v>
      </c>
      <c r="B493" s="20">
        <v>17.899999999999999</v>
      </c>
      <c r="C493" s="19">
        <v>4</v>
      </c>
      <c r="D493" s="19">
        <f t="shared" si="7"/>
        <v>1</v>
      </c>
      <c r="E493" s="24" t="s">
        <v>34</v>
      </c>
    </row>
    <row r="494" spans="1:5" x14ac:dyDescent="0.3">
      <c r="A494" s="22">
        <v>0</v>
      </c>
      <c r="B494" s="20">
        <v>20.9</v>
      </c>
      <c r="C494" s="19">
        <v>1</v>
      </c>
      <c r="D494" s="19">
        <f t="shared" si="7"/>
        <v>1</v>
      </c>
      <c r="E494" s="24" t="s">
        <v>34</v>
      </c>
    </row>
    <row r="495" spans="1:5" x14ac:dyDescent="0.3">
      <c r="A495" s="22">
        <v>0</v>
      </c>
      <c r="B495" s="20">
        <v>10.9</v>
      </c>
      <c r="C495" s="19">
        <v>7</v>
      </c>
      <c r="D495" s="19">
        <f t="shared" si="7"/>
        <v>1</v>
      </c>
      <c r="E495" s="24" t="s">
        <v>34</v>
      </c>
    </row>
    <row r="496" spans="1:5" x14ac:dyDescent="0.3">
      <c r="A496" s="22">
        <v>1</v>
      </c>
      <c r="B496" s="20">
        <v>6.9</v>
      </c>
      <c r="C496" s="19">
        <v>8</v>
      </c>
      <c r="D496" s="19">
        <f t="shared" si="7"/>
        <v>1</v>
      </c>
      <c r="E496" s="24" t="s">
        <v>34</v>
      </c>
    </row>
    <row r="497" spans="1:5" x14ac:dyDescent="0.3">
      <c r="A497" s="22">
        <v>1</v>
      </c>
      <c r="B497" s="20">
        <v>11.9</v>
      </c>
      <c r="C497" s="19">
        <v>2</v>
      </c>
      <c r="D497" s="19">
        <f t="shared" si="7"/>
        <v>0</v>
      </c>
      <c r="E497" s="24" t="s">
        <v>37</v>
      </c>
    </row>
    <row r="498" spans="1:5" x14ac:dyDescent="0.3">
      <c r="A498" s="22">
        <v>1</v>
      </c>
      <c r="B498" s="20">
        <v>16.899999999999999</v>
      </c>
      <c r="C498" s="19">
        <v>1</v>
      </c>
      <c r="D498" s="19">
        <f t="shared" si="7"/>
        <v>0</v>
      </c>
      <c r="E498" s="24" t="s">
        <v>37</v>
      </c>
    </row>
    <row r="499" spans="1:5" x14ac:dyDescent="0.3">
      <c r="A499" s="22">
        <v>1</v>
      </c>
      <c r="B499" s="20">
        <v>11.9</v>
      </c>
      <c r="C499" s="19">
        <v>4</v>
      </c>
      <c r="D499" s="19">
        <f t="shared" si="7"/>
        <v>0</v>
      </c>
      <c r="E499" s="24" t="s">
        <v>37</v>
      </c>
    </row>
    <row r="500" spans="1:5" x14ac:dyDescent="0.3">
      <c r="A500" s="22">
        <v>1</v>
      </c>
      <c r="B500" s="20">
        <v>14.4</v>
      </c>
      <c r="C500" s="19">
        <v>3</v>
      </c>
      <c r="D500" s="19">
        <f t="shared" si="7"/>
        <v>0</v>
      </c>
      <c r="E500" s="24" t="s">
        <v>37</v>
      </c>
    </row>
    <row r="501" spans="1:5" x14ac:dyDescent="0.3">
      <c r="A501" s="22">
        <v>1</v>
      </c>
      <c r="B501" s="20">
        <v>16.899999999999999</v>
      </c>
      <c r="C501" s="19">
        <v>2</v>
      </c>
      <c r="D501" s="19">
        <f t="shared" si="7"/>
        <v>0</v>
      </c>
      <c r="E501" s="24" t="s">
        <v>37</v>
      </c>
    </row>
    <row r="502" spans="1:5" x14ac:dyDescent="0.3">
      <c r="A502" s="22">
        <v>1</v>
      </c>
      <c r="B502" s="20">
        <v>14.7</v>
      </c>
      <c r="C502" s="19">
        <v>1</v>
      </c>
      <c r="D502" s="19">
        <f t="shared" si="7"/>
        <v>0</v>
      </c>
      <c r="E502" s="24" t="s">
        <v>37</v>
      </c>
    </row>
    <row r="503" spans="1:5" x14ac:dyDescent="0.3">
      <c r="A503" s="22">
        <v>1</v>
      </c>
      <c r="B503" s="20">
        <v>13.9</v>
      </c>
      <c r="C503" s="19">
        <v>3</v>
      </c>
      <c r="D503" s="19">
        <f t="shared" si="7"/>
        <v>0</v>
      </c>
      <c r="E503" s="24" t="s">
        <v>37</v>
      </c>
    </row>
    <row r="504" spans="1:5" x14ac:dyDescent="0.3">
      <c r="A504" s="22">
        <v>1</v>
      </c>
      <c r="B504" s="20">
        <v>12.9</v>
      </c>
      <c r="C504" s="19">
        <v>1</v>
      </c>
      <c r="D504" s="19">
        <f t="shared" si="7"/>
        <v>0</v>
      </c>
      <c r="E504" s="24" t="s">
        <v>37</v>
      </c>
    </row>
    <row r="505" spans="1:5" x14ac:dyDescent="0.3">
      <c r="A505" s="22">
        <v>1</v>
      </c>
      <c r="B505" s="20">
        <v>5.4</v>
      </c>
      <c r="C505" s="19">
        <v>9</v>
      </c>
      <c r="D505" s="19">
        <f t="shared" si="7"/>
        <v>0</v>
      </c>
      <c r="E505" s="24" t="s">
        <v>37</v>
      </c>
    </row>
    <row r="506" spans="1:5" x14ac:dyDescent="0.3">
      <c r="A506" s="22">
        <v>1</v>
      </c>
      <c r="B506" s="20">
        <v>14.5</v>
      </c>
      <c r="C506" s="19">
        <v>3</v>
      </c>
      <c r="D506" s="19">
        <f t="shared" si="7"/>
        <v>0</v>
      </c>
      <c r="E506" s="24" t="s">
        <v>37</v>
      </c>
    </row>
    <row r="507" spans="1:5" x14ac:dyDescent="0.3">
      <c r="A507" s="22">
        <v>1</v>
      </c>
      <c r="B507" s="20">
        <v>13.9</v>
      </c>
      <c r="C507" s="19">
        <v>2</v>
      </c>
      <c r="D507" s="19">
        <f t="shared" si="7"/>
        <v>0</v>
      </c>
      <c r="E507" s="24" t="s">
        <v>37</v>
      </c>
    </row>
    <row r="508" spans="1:5" x14ac:dyDescent="0.3">
      <c r="A508" s="22">
        <v>1</v>
      </c>
      <c r="B508" s="20">
        <v>14.9</v>
      </c>
      <c r="C508" s="19">
        <v>3</v>
      </c>
      <c r="D508" s="19">
        <f t="shared" si="7"/>
        <v>0</v>
      </c>
      <c r="E508" s="24" t="s">
        <v>37</v>
      </c>
    </row>
    <row r="509" spans="1:5" x14ac:dyDescent="0.3">
      <c r="A509" s="22">
        <v>1</v>
      </c>
      <c r="B509" s="20">
        <v>17.899999999999999</v>
      </c>
      <c r="C509" s="19">
        <v>2</v>
      </c>
      <c r="D509" s="19">
        <f t="shared" si="7"/>
        <v>0</v>
      </c>
      <c r="E509" s="24" t="s">
        <v>37</v>
      </c>
    </row>
    <row r="510" spans="1:5" x14ac:dyDescent="0.3">
      <c r="A510" s="22">
        <v>1</v>
      </c>
      <c r="B510" s="20">
        <v>14.9</v>
      </c>
      <c r="C510" s="19">
        <v>2</v>
      </c>
      <c r="D510" s="19">
        <f t="shared" si="7"/>
        <v>0</v>
      </c>
      <c r="E510" s="24" t="s">
        <v>37</v>
      </c>
    </row>
    <row r="511" spans="1:5" x14ac:dyDescent="0.3">
      <c r="A511" s="22">
        <v>1</v>
      </c>
      <c r="B511" s="20">
        <v>24.9</v>
      </c>
      <c r="C511" s="19">
        <v>1</v>
      </c>
      <c r="D511" s="19">
        <f t="shared" si="7"/>
        <v>0</v>
      </c>
      <c r="E511" s="24" t="s">
        <v>37</v>
      </c>
    </row>
    <row r="512" spans="1:5" x14ac:dyDescent="0.3">
      <c r="A512" s="22">
        <v>1</v>
      </c>
      <c r="B512" s="20">
        <v>13.9</v>
      </c>
      <c r="C512" s="19">
        <v>3</v>
      </c>
      <c r="D512" s="19">
        <f t="shared" si="7"/>
        <v>1</v>
      </c>
      <c r="E512" s="24" t="s">
        <v>34</v>
      </c>
    </row>
    <row r="513" spans="1:5" x14ac:dyDescent="0.3">
      <c r="A513" s="22">
        <v>1</v>
      </c>
      <c r="B513" s="20">
        <v>6.9</v>
      </c>
      <c r="C513" s="19">
        <v>5</v>
      </c>
      <c r="D513" s="19">
        <f t="shared" si="7"/>
        <v>1</v>
      </c>
      <c r="E513" s="24" t="s">
        <v>34</v>
      </c>
    </row>
    <row r="514" spans="1:5" x14ac:dyDescent="0.3">
      <c r="A514" s="22">
        <v>1</v>
      </c>
      <c r="B514" s="20">
        <v>15.9</v>
      </c>
      <c r="C514" s="19">
        <v>4</v>
      </c>
      <c r="D514" s="19">
        <f t="shared" si="7"/>
        <v>1</v>
      </c>
      <c r="E514" s="24" t="s">
        <v>34</v>
      </c>
    </row>
    <row r="515" spans="1:5" x14ac:dyDescent="0.3">
      <c r="A515" s="22">
        <v>1</v>
      </c>
      <c r="B515" s="20">
        <v>12.9</v>
      </c>
      <c r="C515" s="19">
        <v>3</v>
      </c>
      <c r="D515" s="19">
        <f t="shared" ref="D515:D578" si="8">IF(E515="SUV",1,0)</f>
        <v>1</v>
      </c>
      <c r="E515" s="24" t="s">
        <v>34</v>
      </c>
    </row>
    <row r="516" spans="1:5" x14ac:dyDescent="0.3">
      <c r="A516" s="22">
        <v>1</v>
      </c>
      <c r="B516" s="20">
        <v>17.899999999999999</v>
      </c>
      <c r="C516" s="19">
        <v>2</v>
      </c>
      <c r="D516" s="19">
        <f t="shared" si="8"/>
        <v>1</v>
      </c>
      <c r="E516" s="24" t="s">
        <v>34</v>
      </c>
    </row>
    <row r="517" spans="1:5" x14ac:dyDescent="0.3">
      <c r="A517" s="22">
        <v>1</v>
      </c>
      <c r="B517" s="20">
        <v>9.9</v>
      </c>
      <c r="C517" s="19">
        <v>6</v>
      </c>
      <c r="D517" s="19">
        <f t="shared" si="8"/>
        <v>1</v>
      </c>
      <c r="E517" s="24" t="s">
        <v>34</v>
      </c>
    </row>
    <row r="518" spans="1:5" x14ac:dyDescent="0.3">
      <c r="A518" s="22">
        <v>0</v>
      </c>
      <c r="B518" s="20">
        <v>30.9</v>
      </c>
      <c r="C518" s="19">
        <v>4</v>
      </c>
      <c r="D518" s="19">
        <f t="shared" si="8"/>
        <v>1</v>
      </c>
      <c r="E518" s="24" t="s">
        <v>34</v>
      </c>
    </row>
    <row r="519" spans="1:5" x14ac:dyDescent="0.3">
      <c r="A519" s="22">
        <v>0</v>
      </c>
      <c r="B519" s="20">
        <v>17.899999999999999</v>
      </c>
      <c r="C519" s="19">
        <v>3</v>
      </c>
      <c r="D519" s="19">
        <f t="shared" si="8"/>
        <v>0</v>
      </c>
      <c r="E519" s="24" t="s">
        <v>37</v>
      </c>
    </row>
    <row r="520" spans="1:5" x14ac:dyDescent="0.3">
      <c r="A520" s="22">
        <v>0</v>
      </c>
      <c r="B520" s="20">
        <v>16.899999999999999</v>
      </c>
      <c r="C520" s="19">
        <v>3</v>
      </c>
      <c r="D520" s="19">
        <f t="shared" si="8"/>
        <v>0</v>
      </c>
      <c r="E520" s="24" t="s">
        <v>37</v>
      </c>
    </row>
    <row r="521" spans="1:5" x14ac:dyDescent="0.3">
      <c r="A521" s="22">
        <v>0</v>
      </c>
      <c r="B521" s="20">
        <v>21.9</v>
      </c>
      <c r="C521" s="19">
        <v>2</v>
      </c>
      <c r="D521" s="19">
        <f t="shared" si="8"/>
        <v>0</v>
      </c>
      <c r="E521" s="24" t="s">
        <v>37</v>
      </c>
    </row>
    <row r="522" spans="1:5" x14ac:dyDescent="0.3">
      <c r="A522" s="22">
        <v>0</v>
      </c>
      <c r="B522" s="20">
        <v>16.899999999999999</v>
      </c>
      <c r="C522" s="19">
        <v>4</v>
      </c>
      <c r="D522" s="19">
        <f t="shared" si="8"/>
        <v>0</v>
      </c>
      <c r="E522" s="24" t="s">
        <v>37</v>
      </c>
    </row>
    <row r="523" spans="1:5" x14ac:dyDescent="0.3">
      <c r="A523" s="22">
        <v>0</v>
      </c>
      <c r="B523" s="20">
        <v>15.9</v>
      </c>
      <c r="C523" s="19">
        <v>5</v>
      </c>
      <c r="D523" s="19">
        <f t="shared" si="8"/>
        <v>0</v>
      </c>
      <c r="E523" s="24" t="s">
        <v>37</v>
      </c>
    </row>
    <row r="524" spans="1:5" x14ac:dyDescent="0.3">
      <c r="A524" s="22">
        <v>0</v>
      </c>
      <c r="B524" s="20">
        <v>23.9</v>
      </c>
      <c r="C524" s="19">
        <v>4</v>
      </c>
      <c r="D524" s="19">
        <f t="shared" si="8"/>
        <v>0</v>
      </c>
      <c r="E524" s="24" t="s">
        <v>37</v>
      </c>
    </row>
    <row r="525" spans="1:5" x14ac:dyDescent="0.3">
      <c r="A525" s="22">
        <v>0</v>
      </c>
      <c r="B525" s="20">
        <v>22.9</v>
      </c>
      <c r="C525" s="19">
        <v>4</v>
      </c>
      <c r="D525" s="19">
        <f t="shared" si="8"/>
        <v>0</v>
      </c>
      <c r="E525" s="24" t="s">
        <v>37</v>
      </c>
    </row>
    <row r="526" spans="1:5" x14ac:dyDescent="0.3">
      <c r="A526" s="22">
        <v>0</v>
      </c>
      <c r="B526" s="20">
        <v>21.9</v>
      </c>
      <c r="C526" s="19">
        <v>4</v>
      </c>
      <c r="D526" s="19">
        <f t="shared" si="8"/>
        <v>0</v>
      </c>
      <c r="E526" s="24" t="s">
        <v>37</v>
      </c>
    </row>
    <row r="527" spans="1:5" x14ac:dyDescent="0.3">
      <c r="A527" s="22">
        <v>0</v>
      </c>
      <c r="B527" s="20">
        <v>22.9</v>
      </c>
      <c r="C527" s="19">
        <v>3</v>
      </c>
      <c r="D527" s="19">
        <f t="shared" si="8"/>
        <v>0</v>
      </c>
      <c r="E527" s="24" t="s">
        <v>37</v>
      </c>
    </row>
    <row r="528" spans="1:5" x14ac:dyDescent="0.3">
      <c r="A528" s="22">
        <v>0</v>
      </c>
      <c r="B528" s="20">
        <v>12.8</v>
      </c>
      <c r="C528" s="19">
        <v>5</v>
      </c>
      <c r="D528" s="19">
        <f t="shared" si="8"/>
        <v>0</v>
      </c>
      <c r="E528" s="24" t="s">
        <v>37</v>
      </c>
    </row>
    <row r="529" spans="1:5" x14ac:dyDescent="0.3">
      <c r="A529" s="22">
        <v>0</v>
      </c>
      <c r="B529" s="20">
        <v>23.9</v>
      </c>
      <c r="C529" s="19">
        <v>3</v>
      </c>
      <c r="D529" s="19">
        <f t="shared" si="8"/>
        <v>0</v>
      </c>
      <c r="E529" s="24" t="s">
        <v>37</v>
      </c>
    </row>
    <row r="530" spans="1:5" x14ac:dyDescent="0.3">
      <c r="A530" s="22">
        <v>0</v>
      </c>
      <c r="B530" s="20">
        <v>19.899999999999999</v>
      </c>
      <c r="C530" s="19">
        <v>3</v>
      </c>
      <c r="D530" s="19">
        <f t="shared" si="8"/>
        <v>1</v>
      </c>
      <c r="E530" s="24" t="s">
        <v>34</v>
      </c>
    </row>
    <row r="531" spans="1:5" x14ac:dyDescent="0.3">
      <c r="A531" s="22">
        <v>1</v>
      </c>
      <c r="B531" s="20">
        <v>13.9</v>
      </c>
      <c r="C531" s="19">
        <v>2</v>
      </c>
      <c r="D531" s="19">
        <f t="shared" si="8"/>
        <v>0</v>
      </c>
      <c r="E531" s="24" t="s">
        <v>37</v>
      </c>
    </row>
    <row r="532" spans="1:5" x14ac:dyDescent="0.3">
      <c r="A532" s="22">
        <v>0</v>
      </c>
      <c r="B532" s="20">
        <v>9.5</v>
      </c>
      <c r="C532" s="19">
        <v>7</v>
      </c>
      <c r="D532" s="19">
        <f t="shared" si="8"/>
        <v>1</v>
      </c>
      <c r="E532" s="24" t="s">
        <v>34</v>
      </c>
    </row>
    <row r="533" spans="1:5" x14ac:dyDescent="0.3">
      <c r="A533" s="22">
        <v>0</v>
      </c>
      <c r="B533" s="20">
        <v>17.899999999999999</v>
      </c>
      <c r="C533" s="19">
        <v>3</v>
      </c>
      <c r="D533" s="19">
        <f t="shared" si="8"/>
        <v>0</v>
      </c>
      <c r="E533" s="24" t="s">
        <v>37</v>
      </c>
    </row>
    <row r="534" spans="1:5" x14ac:dyDescent="0.3">
      <c r="A534" s="22">
        <v>0</v>
      </c>
      <c r="B534" s="20">
        <v>19.899999999999999</v>
      </c>
      <c r="C534" s="19">
        <v>2</v>
      </c>
      <c r="D534" s="19">
        <f t="shared" si="8"/>
        <v>0</v>
      </c>
      <c r="E534" s="24" t="s">
        <v>37</v>
      </c>
    </row>
    <row r="535" spans="1:5" x14ac:dyDescent="0.3">
      <c r="A535" s="22">
        <v>0</v>
      </c>
      <c r="B535" s="20">
        <v>20.399999999999999</v>
      </c>
      <c r="C535" s="19">
        <v>1</v>
      </c>
      <c r="D535" s="19">
        <f t="shared" si="8"/>
        <v>0</v>
      </c>
      <c r="E535" s="24" t="s">
        <v>37</v>
      </c>
    </row>
    <row r="536" spans="1:5" x14ac:dyDescent="0.3">
      <c r="A536" s="22">
        <v>0</v>
      </c>
      <c r="B536" s="20">
        <v>23.9</v>
      </c>
      <c r="C536" s="19">
        <v>5</v>
      </c>
      <c r="D536" s="19">
        <f t="shared" si="8"/>
        <v>0</v>
      </c>
      <c r="E536" s="24" t="s">
        <v>37</v>
      </c>
    </row>
    <row r="537" spans="1:5" x14ac:dyDescent="0.3">
      <c r="A537" s="22">
        <v>0</v>
      </c>
      <c r="B537" s="20">
        <v>26.9</v>
      </c>
      <c r="C537" s="19">
        <v>3</v>
      </c>
      <c r="D537" s="19">
        <f t="shared" si="8"/>
        <v>0</v>
      </c>
      <c r="E537" s="24" t="s">
        <v>37</v>
      </c>
    </row>
    <row r="538" spans="1:5" x14ac:dyDescent="0.3">
      <c r="A538" s="22">
        <v>0</v>
      </c>
      <c r="B538" s="20">
        <v>29.9</v>
      </c>
      <c r="C538" s="19">
        <v>2</v>
      </c>
      <c r="D538" s="19">
        <f t="shared" si="8"/>
        <v>0</v>
      </c>
      <c r="E538" s="24" t="s">
        <v>37</v>
      </c>
    </row>
    <row r="539" spans="1:5" x14ac:dyDescent="0.3">
      <c r="A539" s="22">
        <v>0</v>
      </c>
      <c r="B539" s="20">
        <v>18.600000000000001</v>
      </c>
      <c r="C539" s="19">
        <v>1</v>
      </c>
      <c r="D539" s="19">
        <f t="shared" si="8"/>
        <v>0</v>
      </c>
      <c r="E539" s="24" t="s">
        <v>37</v>
      </c>
    </row>
    <row r="540" spans="1:5" x14ac:dyDescent="0.3">
      <c r="A540" s="22">
        <v>0</v>
      </c>
      <c r="B540" s="20">
        <v>23.9</v>
      </c>
      <c r="C540" s="19">
        <v>1</v>
      </c>
      <c r="D540" s="19">
        <f t="shared" si="8"/>
        <v>1</v>
      </c>
      <c r="E540" s="24" t="s">
        <v>34</v>
      </c>
    </row>
    <row r="541" spans="1:5" x14ac:dyDescent="0.3">
      <c r="A541" s="22">
        <v>0</v>
      </c>
      <c r="B541" s="20">
        <v>18.899999999999999</v>
      </c>
      <c r="C541" s="19">
        <v>3</v>
      </c>
      <c r="D541" s="19">
        <f t="shared" si="8"/>
        <v>1</v>
      </c>
      <c r="E541" s="24" t="s">
        <v>34</v>
      </c>
    </row>
    <row r="542" spans="1:5" x14ac:dyDescent="0.3">
      <c r="A542" s="22">
        <v>0</v>
      </c>
      <c r="B542" s="20">
        <v>3.9</v>
      </c>
      <c r="C542" s="19">
        <v>6</v>
      </c>
      <c r="D542" s="19">
        <f t="shared" si="8"/>
        <v>0</v>
      </c>
      <c r="E542" s="24" t="s">
        <v>37</v>
      </c>
    </row>
    <row r="543" spans="1:5" x14ac:dyDescent="0.3">
      <c r="A543" s="22">
        <v>0</v>
      </c>
      <c r="B543" s="20">
        <v>20.9</v>
      </c>
      <c r="C543" s="19">
        <v>4</v>
      </c>
      <c r="D543" s="19">
        <f t="shared" si="8"/>
        <v>1</v>
      </c>
      <c r="E543" s="24" t="s">
        <v>34</v>
      </c>
    </row>
    <row r="544" spans="1:5" x14ac:dyDescent="0.3">
      <c r="A544" s="22">
        <v>0</v>
      </c>
      <c r="B544" s="20">
        <v>32.1</v>
      </c>
      <c r="C544" s="19">
        <v>1</v>
      </c>
      <c r="D544" s="19">
        <f t="shared" si="8"/>
        <v>1</v>
      </c>
      <c r="E544" s="24" t="s">
        <v>34</v>
      </c>
    </row>
    <row r="545" spans="1:5" x14ac:dyDescent="0.3">
      <c r="A545" s="22">
        <v>0</v>
      </c>
      <c r="B545" s="20">
        <v>14.5</v>
      </c>
      <c r="C545" s="19">
        <v>6</v>
      </c>
      <c r="D545" s="19">
        <f t="shared" si="8"/>
        <v>0</v>
      </c>
      <c r="E545" s="24" t="s">
        <v>37</v>
      </c>
    </row>
    <row r="546" spans="1:5" x14ac:dyDescent="0.3">
      <c r="A546" s="22">
        <v>0</v>
      </c>
      <c r="B546" s="20">
        <v>19.899999999999999</v>
      </c>
      <c r="C546" s="19">
        <v>4</v>
      </c>
      <c r="D546" s="19">
        <f t="shared" si="8"/>
        <v>0</v>
      </c>
      <c r="E546" s="24" t="s">
        <v>37</v>
      </c>
    </row>
    <row r="547" spans="1:5" x14ac:dyDescent="0.3">
      <c r="A547" s="22">
        <v>0</v>
      </c>
      <c r="B547" s="20">
        <v>29.6</v>
      </c>
      <c r="C547" s="19">
        <v>1</v>
      </c>
      <c r="D547" s="19">
        <f t="shared" si="8"/>
        <v>0</v>
      </c>
      <c r="E547" s="24" t="s">
        <v>37</v>
      </c>
    </row>
    <row r="548" spans="1:5" x14ac:dyDescent="0.3">
      <c r="A548" s="22">
        <v>0</v>
      </c>
      <c r="B548" s="20">
        <v>17.899999999999999</v>
      </c>
      <c r="C548" s="19">
        <v>2</v>
      </c>
      <c r="D548" s="19">
        <f t="shared" si="8"/>
        <v>0</v>
      </c>
      <c r="E548" s="24" t="s">
        <v>37</v>
      </c>
    </row>
    <row r="549" spans="1:5" x14ac:dyDescent="0.3">
      <c r="A549" s="22">
        <v>0</v>
      </c>
      <c r="B549" s="20">
        <v>6.5</v>
      </c>
      <c r="C549" s="19">
        <v>9</v>
      </c>
      <c r="D549" s="19">
        <f t="shared" si="8"/>
        <v>0</v>
      </c>
      <c r="E549" s="24" t="s">
        <v>37</v>
      </c>
    </row>
    <row r="550" spans="1:5" x14ac:dyDescent="0.3">
      <c r="A550" s="22">
        <v>0</v>
      </c>
      <c r="B550" s="20">
        <v>8.9</v>
      </c>
      <c r="C550" s="19">
        <v>7</v>
      </c>
      <c r="D550" s="19">
        <f t="shared" si="8"/>
        <v>0</v>
      </c>
      <c r="E550" s="24" t="s">
        <v>37</v>
      </c>
    </row>
    <row r="551" spans="1:5" x14ac:dyDescent="0.3">
      <c r="A551" s="22">
        <v>0</v>
      </c>
      <c r="B551" s="20">
        <v>12.9</v>
      </c>
      <c r="C551" s="19">
        <v>5</v>
      </c>
      <c r="D551" s="19">
        <f t="shared" si="8"/>
        <v>0</v>
      </c>
      <c r="E551" s="24" t="s">
        <v>37</v>
      </c>
    </row>
    <row r="552" spans="1:5" x14ac:dyDescent="0.3">
      <c r="A552" s="22">
        <v>0</v>
      </c>
      <c r="B552" s="20">
        <v>11.9</v>
      </c>
      <c r="C552" s="19">
        <v>5</v>
      </c>
      <c r="D552" s="19">
        <f t="shared" si="8"/>
        <v>0</v>
      </c>
      <c r="E552" s="24" t="s">
        <v>37</v>
      </c>
    </row>
    <row r="553" spans="1:5" x14ac:dyDescent="0.3">
      <c r="A553" s="22">
        <v>0</v>
      </c>
      <c r="B553" s="20">
        <v>18.899999999999999</v>
      </c>
      <c r="C553" s="19">
        <v>2</v>
      </c>
      <c r="D553" s="19">
        <f t="shared" si="8"/>
        <v>0</v>
      </c>
      <c r="E553" s="24" t="s">
        <v>37</v>
      </c>
    </row>
    <row r="554" spans="1:5" x14ac:dyDescent="0.3">
      <c r="A554" s="22">
        <v>0</v>
      </c>
      <c r="B554" s="20">
        <v>18.899999999999999</v>
      </c>
      <c r="C554" s="19">
        <v>2</v>
      </c>
      <c r="D554" s="19">
        <f t="shared" si="8"/>
        <v>0</v>
      </c>
      <c r="E554" s="24" t="s">
        <v>37</v>
      </c>
    </row>
    <row r="555" spans="1:5" x14ac:dyDescent="0.3">
      <c r="A555" s="22">
        <v>0</v>
      </c>
      <c r="B555" s="20">
        <v>12.9</v>
      </c>
      <c r="C555" s="19">
        <v>5</v>
      </c>
      <c r="D555" s="19">
        <f t="shared" si="8"/>
        <v>0</v>
      </c>
      <c r="E555" s="24" t="s">
        <v>37</v>
      </c>
    </row>
    <row r="556" spans="1:5" x14ac:dyDescent="0.3">
      <c r="A556" s="22">
        <v>0</v>
      </c>
      <c r="B556" s="20">
        <v>9.9</v>
      </c>
      <c r="C556" s="19">
        <v>3</v>
      </c>
      <c r="D556" s="19">
        <f t="shared" si="8"/>
        <v>0</v>
      </c>
      <c r="E556" s="24" t="s">
        <v>37</v>
      </c>
    </row>
    <row r="557" spans="1:5" x14ac:dyDescent="0.3">
      <c r="A557" s="22">
        <v>0</v>
      </c>
      <c r="B557" s="20">
        <v>12.9</v>
      </c>
      <c r="C557" s="19">
        <v>3</v>
      </c>
      <c r="D557" s="19">
        <f t="shared" si="8"/>
        <v>0</v>
      </c>
      <c r="E557" s="24" t="s">
        <v>37</v>
      </c>
    </row>
    <row r="558" spans="1:5" x14ac:dyDescent="0.3">
      <c r="A558" s="22">
        <v>0</v>
      </c>
      <c r="B558" s="20">
        <v>13.8</v>
      </c>
      <c r="C558" s="19">
        <v>2</v>
      </c>
      <c r="D558" s="19">
        <f t="shared" si="8"/>
        <v>0</v>
      </c>
      <c r="E558" s="24" t="s">
        <v>37</v>
      </c>
    </row>
    <row r="559" spans="1:5" x14ac:dyDescent="0.3">
      <c r="A559" s="22">
        <v>0</v>
      </c>
      <c r="B559" s="20">
        <v>15.6</v>
      </c>
      <c r="C559" s="19">
        <v>1</v>
      </c>
      <c r="D559" s="19">
        <f t="shared" si="8"/>
        <v>0</v>
      </c>
      <c r="E559" s="24" t="s">
        <v>37</v>
      </c>
    </row>
    <row r="560" spans="1:5" x14ac:dyDescent="0.3">
      <c r="A560" s="22">
        <v>0</v>
      </c>
      <c r="B560" s="20">
        <v>14.9</v>
      </c>
      <c r="C560" s="19">
        <v>2</v>
      </c>
      <c r="D560" s="19">
        <f t="shared" si="8"/>
        <v>0</v>
      </c>
      <c r="E560" s="24" t="s">
        <v>37</v>
      </c>
    </row>
    <row r="561" spans="1:5" x14ac:dyDescent="0.3">
      <c r="A561" s="22">
        <v>0</v>
      </c>
      <c r="B561" s="20">
        <v>14.9</v>
      </c>
      <c r="C561" s="19">
        <v>2</v>
      </c>
      <c r="D561" s="19">
        <f t="shared" si="8"/>
        <v>0</v>
      </c>
      <c r="E561" s="24" t="s">
        <v>37</v>
      </c>
    </row>
    <row r="562" spans="1:5" x14ac:dyDescent="0.3">
      <c r="A562" s="22">
        <v>0</v>
      </c>
      <c r="B562" s="20">
        <v>17.899999999999999</v>
      </c>
      <c r="C562" s="19">
        <v>1</v>
      </c>
      <c r="D562" s="19">
        <f t="shared" si="8"/>
        <v>0</v>
      </c>
      <c r="E562" s="24" t="s">
        <v>37</v>
      </c>
    </row>
    <row r="563" spans="1:5" x14ac:dyDescent="0.3">
      <c r="A563" s="22">
        <v>0</v>
      </c>
      <c r="B563" s="20">
        <v>16.899999999999999</v>
      </c>
      <c r="C563" s="19">
        <v>1</v>
      </c>
      <c r="D563" s="19">
        <f t="shared" si="8"/>
        <v>0</v>
      </c>
      <c r="E563" s="24" t="s">
        <v>37</v>
      </c>
    </row>
    <row r="564" spans="1:5" x14ac:dyDescent="0.3">
      <c r="A564" s="22">
        <v>0</v>
      </c>
      <c r="B564" s="20">
        <v>12.9</v>
      </c>
      <c r="C564" s="19">
        <v>6</v>
      </c>
      <c r="D564" s="19">
        <f t="shared" si="8"/>
        <v>0</v>
      </c>
      <c r="E564" s="24" t="s">
        <v>37</v>
      </c>
    </row>
    <row r="565" spans="1:5" x14ac:dyDescent="0.3">
      <c r="A565" s="22">
        <v>0</v>
      </c>
      <c r="B565" s="20">
        <v>9.9</v>
      </c>
      <c r="C565" s="19">
        <v>4</v>
      </c>
      <c r="D565" s="19">
        <f t="shared" si="8"/>
        <v>0</v>
      </c>
      <c r="E565" s="24" t="s">
        <v>37</v>
      </c>
    </row>
    <row r="566" spans="1:5" x14ac:dyDescent="0.3">
      <c r="A566" s="22">
        <v>0</v>
      </c>
      <c r="B566" s="20">
        <v>13.4</v>
      </c>
      <c r="C566" s="19">
        <v>4</v>
      </c>
      <c r="D566" s="19">
        <f t="shared" si="8"/>
        <v>0</v>
      </c>
      <c r="E566" s="24" t="s">
        <v>37</v>
      </c>
    </row>
    <row r="567" spans="1:5" x14ac:dyDescent="0.3">
      <c r="A567" s="22">
        <v>0</v>
      </c>
      <c r="B567" s="20">
        <v>11.9</v>
      </c>
      <c r="C567" s="19">
        <v>2</v>
      </c>
      <c r="D567" s="19">
        <f t="shared" si="8"/>
        <v>0</v>
      </c>
      <c r="E567" s="24" t="s">
        <v>37</v>
      </c>
    </row>
    <row r="568" spans="1:5" x14ac:dyDescent="0.3">
      <c r="A568" s="22">
        <v>0</v>
      </c>
      <c r="B568" s="20">
        <v>15.9</v>
      </c>
      <c r="C568" s="19">
        <v>2</v>
      </c>
      <c r="D568" s="19">
        <f t="shared" si="8"/>
        <v>0</v>
      </c>
      <c r="E568" s="24" t="s">
        <v>37</v>
      </c>
    </row>
    <row r="569" spans="1:5" x14ac:dyDescent="0.3">
      <c r="A569" s="22">
        <v>0</v>
      </c>
      <c r="B569" s="20">
        <v>14.9</v>
      </c>
      <c r="C569" s="19">
        <v>2</v>
      </c>
      <c r="D569" s="19">
        <f t="shared" si="8"/>
        <v>0</v>
      </c>
      <c r="E569" s="24" t="s">
        <v>37</v>
      </c>
    </row>
    <row r="570" spans="1:5" x14ac:dyDescent="0.3">
      <c r="A570" s="22">
        <v>0</v>
      </c>
      <c r="B570" s="20">
        <v>13.9</v>
      </c>
      <c r="C570" s="19">
        <v>2</v>
      </c>
      <c r="D570" s="19">
        <f t="shared" si="8"/>
        <v>0</v>
      </c>
      <c r="E570" s="24" t="s">
        <v>37</v>
      </c>
    </row>
    <row r="571" spans="1:5" x14ac:dyDescent="0.3">
      <c r="A571" s="22">
        <v>0</v>
      </c>
      <c r="B571" s="20">
        <v>10.9</v>
      </c>
      <c r="C571" s="19">
        <v>8</v>
      </c>
      <c r="D571" s="19">
        <f t="shared" si="8"/>
        <v>1</v>
      </c>
      <c r="E571" s="24" t="s">
        <v>34</v>
      </c>
    </row>
    <row r="572" spans="1:5" x14ac:dyDescent="0.3">
      <c r="A572" s="22">
        <v>0</v>
      </c>
      <c r="B572" s="20">
        <v>15.9</v>
      </c>
      <c r="C572" s="19">
        <v>5</v>
      </c>
      <c r="D572" s="19">
        <f t="shared" si="8"/>
        <v>1</v>
      </c>
      <c r="E572" s="24" t="s">
        <v>34</v>
      </c>
    </row>
    <row r="573" spans="1:5" x14ac:dyDescent="0.3">
      <c r="A573" s="22">
        <v>0</v>
      </c>
      <c r="B573" s="20">
        <v>16.899999999999999</v>
      </c>
      <c r="C573" s="19">
        <v>2</v>
      </c>
      <c r="D573" s="19">
        <f t="shared" si="8"/>
        <v>1</v>
      </c>
      <c r="E573" s="24" t="s">
        <v>34</v>
      </c>
    </row>
    <row r="574" spans="1:5" x14ac:dyDescent="0.3">
      <c r="A574" s="22">
        <v>0</v>
      </c>
      <c r="B574" s="20">
        <v>31.9</v>
      </c>
      <c r="C574" s="19">
        <v>1</v>
      </c>
      <c r="D574" s="19">
        <f t="shared" si="8"/>
        <v>1</v>
      </c>
      <c r="E574" s="24" t="s">
        <v>34</v>
      </c>
    </row>
    <row r="575" spans="1:5" x14ac:dyDescent="0.3">
      <c r="A575" s="22">
        <v>0</v>
      </c>
      <c r="B575" s="20">
        <v>26.9</v>
      </c>
      <c r="C575" s="19">
        <v>2</v>
      </c>
      <c r="D575" s="19">
        <f t="shared" si="8"/>
        <v>1</v>
      </c>
      <c r="E575" s="24" t="s">
        <v>34</v>
      </c>
    </row>
    <row r="576" spans="1:5" x14ac:dyDescent="0.3">
      <c r="A576" s="22">
        <v>0</v>
      </c>
      <c r="B576" s="20">
        <v>19.899999999999999</v>
      </c>
      <c r="C576" s="19">
        <v>2</v>
      </c>
      <c r="D576" s="19">
        <f t="shared" si="8"/>
        <v>1</v>
      </c>
      <c r="E576" s="24" t="s">
        <v>34</v>
      </c>
    </row>
    <row r="577" spans="1:5" x14ac:dyDescent="0.3">
      <c r="A577" s="22">
        <v>0</v>
      </c>
      <c r="B577" s="20">
        <v>31.3</v>
      </c>
      <c r="C577" s="19">
        <v>1</v>
      </c>
      <c r="D577" s="19">
        <f t="shared" si="8"/>
        <v>1</v>
      </c>
      <c r="E577" s="24" t="s">
        <v>34</v>
      </c>
    </row>
    <row r="578" spans="1:5" x14ac:dyDescent="0.3">
      <c r="A578" s="22">
        <v>0</v>
      </c>
      <c r="B578" s="20">
        <v>25.9</v>
      </c>
      <c r="C578" s="19">
        <v>2</v>
      </c>
      <c r="D578" s="19">
        <f t="shared" si="8"/>
        <v>0</v>
      </c>
      <c r="E578" s="24" t="s">
        <v>37</v>
      </c>
    </row>
    <row r="579" spans="1:5" x14ac:dyDescent="0.3">
      <c r="A579" s="22">
        <v>0</v>
      </c>
      <c r="B579" s="20">
        <v>9.9</v>
      </c>
      <c r="C579" s="19">
        <v>9</v>
      </c>
      <c r="D579" s="19">
        <f t="shared" ref="D579:D602" si="9">IF(E579="SUV",1,0)</f>
        <v>1</v>
      </c>
      <c r="E579" s="24" t="s">
        <v>34</v>
      </c>
    </row>
    <row r="580" spans="1:5" x14ac:dyDescent="0.3">
      <c r="A580" s="22">
        <v>0</v>
      </c>
      <c r="B580" s="20">
        <v>12.9</v>
      </c>
      <c r="C580" s="19">
        <v>6</v>
      </c>
      <c r="D580" s="19">
        <f t="shared" si="9"/>
        <v>1</v>
      </c>
      <c r="E580" s="24" t="s">
        <v>34</v>
      </c>
    </row>
    <row r="581" spans="1:5" x14ac:dyDescent="0.3">
      <c r="A581" s="22">
        <v>0</v>
      </c>
      <c r="B581" s="20">
        <v>15.2</v>
      </c>
      <c r="C581" s="19">
        <v>4</v>
      </c>
      <c r="D581" s="19">
        <f t="shared" si="9"/>
        <v>1</v>
      </c>
      <c r="E581" s="24" t="s">
        <v>34</v>
      </c>
    </row>
    <row r="582" spans="1:5" x14ac:dyDescent="0.3">
      <c r="A582" s="22">
        <v>0</v>
      </c>
      <c r="B582" s="20">
        <v>13.9</v>
      </c>
      <c r="C582" s="19">
        <v>4</v>
      </c>
      <c r="D582" s="19">
        <f t="shared" si="9"/>
        <v>1</v>
      </c>
      <c r="E582" s="24" t="s">
        <v>34</v>
      </c>
    </row>
    <row r="583" spans="1:5" x14ac:dyDescent="0.3">
      <c r="A583" s="22">
        <v>0</v>
      </c>
      <c r="B583" s="20">
        <v>14.9</v>
      </c>
      <c r="C583" s="19">
        <v>2</v>
      </c>
      <c r="D583" s="19">
        <f t="shared" si="9"/>
        <v>0</v>
      </c>
      <c r="E583" s="24" t="s">
        <v>37</v>
      </c>
    </row>
    <row r="584" spans="1:5" x14ac:dyDescent="0.3">
      <c r="A584" s="22">
        <v>0</v>
      </c>
      <c r="B584" s="20">
        <v>11.6</v>
      </c>
      <c r="C584" s="19">
        <v>1</v>
      </c>
      <c r="D584" s="19">
        <f t="shared" si="9"/>
        <v>0</v>
      </c>
      <c r="E584" s="24" t="s">
        <v>37</v>
      </c>
    </row>
    <row r="585" spans="1:5" x14ac:dyDescent="0.3">
      <c r="A585" s="22">
        <v>0</v>
      </c>
      <c r="B585" s="20">
        <v>9.9</v>
      </c>
      <c r="C585" s="19">
        <v>5</v>
      </c>
      <c r="D585" s="19">
        <f t="shared" si="9"/>
        <v>0</v>
      </c>
      <c r="E585" s="24" t="s">
        <v>37</v>
      </c>
    </row>
    <row r="586" spans="1:5" x14ac:dyDescent="0.3">
      <c r="A586" s="22">
        <v>0</v>
      </c>
      <c r="B586" s="20">
        <v>17.899999999999999</v>
      </c>
      <c r="C586" s="19">
        <v>3</v>
      </c>
      <c r="D586" s="19">
        <f t="shared" si="9"/>
        <v>0</v>
      </c>
      <c r="E586" s="24" t="s">
        <v>37</v>
      </c>
    </row>
    <row r="587" spans="1:5" x14ac:dyDescent="0.3">
      <c r="A587" s="22">
        <v>0</v>
      </c>
      <c r="B587" s="20">
        <v>8.9</v>
      </c>
      <c r="C587" s="19">
        <v>7</v>
      </c>
      <c r="D587" s="19">
        <f t="shared" si="9"/>
        <v>0</v>
      </c>
      <c r="E587" s="24" t="s">
        <v>37</v>
      </c>
    </row>
    <row r="588" spans="1:5" x14ac:dyDescent="0.3">
      <c r="A588" s="22">
        <v>0</v>
      </c>
      <c r="B588" s="20">
        <v>3.8</v>
      </c>
      <c r="C588" s="19">
        <v>9</v>
      </c>
      <c r="D588" s="19">
        <f t="shared" si="9"/>
        <v>0</v>
      </c>
      <c r="E588" s="24" t="s">
        <v>37</v>
      </c>
    </row>
    <row r="589" spans="1:5" x14ac:dyDescent="0.3">
      <c r="A589" s="22">
        <v>0</v>
      </c>
      <c r="B589" s="20">
        <v>14.8</v>
      </c>
      <c r="C589" s="19">
        <v>4</v>
      </c>
      <c r="D589" s="19">
        <f t="shared" si="9"/>
        <v>0</v>
      </c>
      <c r="E589" s="24" t="s">
        <v>37</v>
      </c>
    </row>
    <row r="590" spans="1:5" x14ac:dyDescent="0.3">
      <c r="A590" s="22">
        <v>0</v>
      </c>
      <c r="B590" s="20">
        <v>14.9</v>
      </c>
      <c r="C590" s="19">
        <v>3</v>
      </c>
      <c r="D590" s="19">
        <f t="shared" si="9"/>
        <v>0</v>
      </c>
      <c r="E590" s="24" t="s">
        <v>37</v>
      </c>
    </row>
    <row r="591" spans="1:5" x14ac:dyDescent="0.3">
      <c r="A591" s="22">
        <v>0</v>
      </c>
      <c r="B591" s="20">
        <v>14.8</v>
      </c>
      <c r="C591" s="19">
        <v>2</v>
      </c>
      <c r="D591" s="19">
        <f t="shared" si="9"/>
        <v>0</v>
      </c>
      <c r="E591" s="24" t="s">
        <v>37</v>
      </c>
    </row>
    <row r="592" spans="1:5" x14ac:dyDescent="0.3">
      <c r="A592" s="22">
        <v>0</v>
      </c>
      <c r="B592" s="20">
        <v>14.8</v>
      </c>
      <c r="C592" s="19">
        <v>5</v>
      </c>
      <c r="D592" s="19">
        <f t="shared" si="9"/>
        <v>0</v>
      </c>
      <c r="E592" s="24" t="s">
        <v>37</v>
      </c>
    </row>
    <row r="593" spans="1:5" x14ac:dyDescent="0.3">
      <c r="A593" s="22">
        <v>0</v>
      </c>
      <c r="B593" s="20">
        <v>4.9000000000000004</v>
      </c>
      <c r="C593" s="19">
        <v>7</v>
      </c>
      <c r="D593" s="19">
        <f t="shared" si="9"/>
        <v>0</v>
      </c>
      <c r="E593" s="24" t="s">
        <v>37</v>
      </c>
    </row>
    <row r="594" spans="1:5" x14ac:dyDescent="0.3">
      <c r="A594" s="22">
        <v>0</v>
      </c>
      <c r="B594" s="20">
        <v>7.9</v>
      </c>
      <c r="C594" s="19">
        <v>8</v>
      </c>
      <c r="D594" s="19">
        <f t="shared" si="9"/>
        <v>0</v>
      </c>
      <c r="E594" s="24" t="s">
        <v>37</v>
      </c>
    </row>
    <row r="595" spans="1:5" x14ac:dyDescent="0.3">
      <c r="A595" s="22">
        <v>0</v>
      </c>
      <c r="B595" s="20">
        <v>17.8</v>
      </c>
      <c r="C595" s="19">
        <v>3</v>
      </c>
      <c r="D595" s="19">
        <f t="shared" si="9"/>
        <v>0</v>
      </c>
      <c r="E595" s="24" t="s">
        <v>37</v>
      </c>
    </row>
    <row r="596" spans="1:5" x14ac:dyDescent="0.3">
      <c r="A596" s="22">
        <v>0</v>
      </c>
      <c r="B596" s="20">
        <v>15.8</v>
      </c>
      <c r="C596" s="19">
        <v>3</v>
      </c>
      <c r="D596" s="19">
        <f t="shared" si="9"/>
        <v>0</v>
      </c>
      <c r="E596" s="24" t="s">
        <v>37</v>
      </c>
    </row>
    <row r="597" spans="1:5" x14ac:dyDescent="0.3">
      <c r="A597" s="22">
        <v>0</v>
      </c>
      <c r="B597" s="20">
        <v>14.8</v>
      </c>
      <c r="C597" s="19">
        <v>3</v>
      </c>
      <c r="D597" s="19">
        <f t="shared" si="9"/>
        <v>0</v>
      </c>
      <c r="E597" s="24" t="s">
        <v>37</v>
      </c>
    </row>
    <row r="598" spans="1:5" x14ac:dyDescent="0.3">
      <c r="A598" s="22">
        <v>0</v>
      </c>
      <c r="B598" s="20">
        <v>8.3000000000000007</v>
      </c>
      <c r="C598" s="19">
        <v>7</v>
      </c>
      <c r="D598" s="19">
        <f t="shared" si="9"/>
        <v>0</v>
      </c>
      <c r="E598" s="24" t="s">
        <v>37</v>
      </c>
    </row>
    <row r="599" spans="1:5" x14ac:dyDescent="0.3">
      <c r="A599" s="22">
        <v>0</v>
      </c>
      <c r="B599" s="20">
        <v>7.9</v>
      </c>
      <c r="C599" s="19">
        <v>4</v>
      </c>
      <c r="D599" s="19">
        <f t="shared" si="9"/>
        <v>0</v>
      </c>
      <c r="E599" s="24" t="s">
        <v>37</v>
      </c>
    </row>
    <row r="600" spans="1:5" x14ac:dyDescent="0.3">
      <c r="A600" s="22">
        <v>0</v>
      </c>
      <c r="B600" s="20">
        <v>14.9</v>
      </c>
      <c r="C600" s="19">
        <v>4</v>
      </c>
      <c r="D600" s="19">
        <f t="shared" si="9"/>
        <v>0</v>
      </c>
      <c r="E600" s="24" t="s">
        <v>37</v>
      </c>
    </row>
    <row r="601" spans="1:5" x14ac:dyDescent="0.3">
      <c r="A601" s="22">
        <v>0</v>
      </c>
      <c r="B601" s="20">
        <v>9.9</v>
      </c>
      <c r="C601" s="19">
        <v>5</v>
      </c>
      <c r="D601" s="19">
        <f t="shared" si="9"/>
        <v>0</v>
      </c>
      <c r="E601" s="24" t="s">
        <v>37</v>
      </c>
    </row>
    <row r="602" spans="1:5" x14ac:dyDescent="0.3">
      <c r="A602" s="22">
        <v>0</v>
      </c>
      <c r="B602" s="20">
        <v>5.9</v>
      </c>
      <c r="C602" s="19">
        <v>8</v>
      </c>
      <c r="D602" s="19">
        <f t="shared" si="9"/>
        <v>0</v>
      </c>
      <c r="E602" s="24" t="s">
        <v>37</v>
      </c>
    </row>
  </sheetData>
  <autoFilter ref="A1:G1" xr:uid="{9A19E72A-0712-4868-A813-FFDF8FA9E885}"/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554F-C50D-4693-AE49-B6CC01A25813}">
  <dimension ref="A1:O602"/>
  <sheetViews>
    <sheetView workbookViewId="0">
      <selection activeCell="E7" sqref="E7"/>
    </sheetView>
  </sheetViews>
  <sheetFormatPr defaultRowHeight="14.4" x14ac:dyDescent="0.3"/>
  <cols>
    <col min="1" max="1" width="12.33203125" bestFit="1" customWidth="1"/>
    <col min="2" max="2" width="11.6640625" customWidth="1"/>
    <col min="3" max="3" width="7.5546875" customWidth="1"/>
    <col min="4" max="4" width="18.21875" customWidth="1"/>
    <col min="5" max="5" width="11.5546875" style="41" customWidth="1"/>
    <col min="6" max="6" width="6.5546875" customWidth="1"/>
    <col min="7" max="7" width="5.109375" customWidth="1"/>
    <col min="9" max="9" width="9.88671875" bestFit="1" customWidth="1"/>
    <col min="10" max="10" width="12.33203125" bestFit="1" customWidth="1"/>
    <col min="11" max="11" width="12.6640625" bestFit="1" customWidth="1"/>
    <col min="12" max="12" width="12" bestFit="1" customWidth="1"/>
    <col min="13" max="14" width="12.6640625" bestFit="1" customWidth="1"/>
  </cols>
  <sheetData>
    <row r="1" spans="1:15" s="10" customFormat="1" x14ac:dyDescent="0.3">
      <c r="A1" s="10" t="s">
        <v>547</v>
      </c>
      <c r="E1" s="128"/>
      <c r="G1" s="163" t="s">
        <v>548</v>
      </c>
      <c r="H1" s="163" t="s">
        <v>429</v>
      </c>
      <c r="I1" s="163" t="s">
        <v>18</v>
      </c>
      <c r="J1" s="163" t="s">
        <v>21</v>
      </c>
      <c r="K1" s="163" t="s">
        <v>549</v>
      </c>
      <c r="L1" s="163" t="s">
        <v>550</v>
      </c>
      <c r="M1" s="163" t="s">
        <v>551</v>
      </c>
      <c r="N1" s="163" t="s">
        <v>552</v>
      </c>
      <c r="O1" s="10" t="s">
        <v>328</v>
      </c>
    </row>
    <row r="2" spans="1:15" x14ac:dyDescent="0.3">
      <c r="G2">
        <v>0</v>
      </c>
      <c r="H2">
        <v>1</v>
      </c>
      <c r="I2">
        <v>24.9</v>
      </c>
      <c r="J2">
        <v>5</v>
      </c>
      <c r="K2">
        <v>1</v>
      </c>
      <c r="L2">
        <f t="array" ref="L2:L602">MMULT(H2:$K$602,B4:B7)</f>
        <v>-1.2395912625655359</v>
      </c>
      <c r="M2">
        <f t="array" ref="M2:M602">IF($L$2:$L$602&lt; -30, 0, IF($L$2:$L$602 &gt; 30, 1, 1/(1 + EXP(-($L$2:$L$602)))))</f>
        <v>0.22450714041087474</v>
      </c>
      <c r="N2">
        <f t="array" ref="N2:N602">IF(ABS(G2:G602-$M$2:$M$602 )= 1,-20, LN((1-G2:G602) + (2 * G2:G602 - 1) * $M$2:$M$602))</f>
        <v>-0.25425650390100141</v>
      </c>
      <c r="O2">
        <f>SUM($N$2:$N$602)</f>
        <v>-313.21210098851054</v>
      </c>
    </row>
    <row r="3" spans="1:15" x14ac:dyDescent="0.3">
      <c r="A3" s="164" t="s">
        <v>553</v>
      </c>
      <c r="B3" s="164" t="s">
        <v>431</v>
      </c>
      <c r="C3" s="164" t="s">
        <v>554</v>
      </c>
      <c r="D3" s="165" t="s">
        <v>458</v>
      </c>
      <c r="E3" s="166" t="s">
        <v>555</v>
      </c>
      <c r="G3">
        <v>0</v>
      </c>
      <c r="H3">
        <v>1</v>
      </c>
      <c r="I3">
        <v>13.5</v>
      </c>
      <c r="J3">
        <v>4</v>
      </c>
      <c r="K3">
        <v>0</v>
      </c>
      <c r="L3">
        <v>-1.1183765638977066</v>
      </c>
      <c r="M3">
        <v>0.24631253843005127</v>
      </c>
      <c r="N3">
        <v>-0.2827775041076977</v>
      </c>
    </row>
    <row r="4" spans="1:15" x14ac:dyDescent="0.3">
      <c r="A4" t="s">
        <v>429</v>
      </c>
      <c r="B4" s="41">
        <v>1.8147062907054814</v>
      </c>
      <c r="C4" s="41">
        <v>0.42311736119566407</v>
      </c>
      <c r="D4" s="41">
        <v>4.2888958410437299</v>
      </c>
      <c r="E4" s="84">
        <v>1.7956355081949482E-5</v>
      </c>
      <c r="G4">
        <v>0</v>
      </c>
      <c r="H4">
        <v>1</v>
      </c>
      <c r="I4">
        <v>5.9</v>
      </c>
      <c r="J4">
        <v>9</v>
      </c>
      <c r="K4">
        <v>0</v>
      </c>
      <c r="L4">
        <v>-1.7148762522841889</v>
      </c>
      <c r="M4">
        <v>0.15253231257123245</v>
      </c>
      <c r="N4">
        <v>-0.16550256738208943</v>
      </c>
    </row>
    <row r="5" spans="1:15" x14ac:dyDescent="0.3">
      <c r="A5" t="s">
        <v>18</v>
      </c>
      <c r="B5" s="41">
        <v>-0.12542814626629226</v>
      </c>
      <c r="C5" s="41">
        <v>1.802457717760406E-2</v>
      </c>
      <c r="D5" s="41">
        <v>-6.9587289083340904</v>
      </c>
      <c r="E5" s="84">
        <v>3.4334757259557591E-12</v>
      </c>
      <c r="G5">
        <v>0</v>
      </c>
      <c r="H5">
        <v>1</v>
      </c>
      <c r="I5">
        <v>13.9</v>
      </c>
      <c r="J5">
        <v>7</v>
      </c>
      <c r="K5">
        <v>0</v>
      </c>
      <c r="L5">
        <v>-2.0983999824104052</v>
      </c>
      <c r="M5">
        <v>0.1092524317266237</v>
      </c>
      <c r="N5">
        <v>-0.11569420447648124</v>
      </c>
    </row>
    <row r="6" spans="1:15" x14ac:dyDescent="0.3">
      <c r="A6" t="s">
        <v>21</v>
      </c>
      <c r="B6" s="41">
        <v>-0.30995072000206064</v>
      </c>
      <c r="C6" s="41">
        <v>6.2698990298287766E-2</v>
      </c>
      <c r="D6" s="41">
        <v>-4.9434722716822606</v>
      </c>
      <c r="E6" s="84">
        <v>7.6743269783463575E-7</v>
      </c>
      <c r="G6">
        <v>0</v>
      </c>
      <c r="H6">
        <v>1</v>
      </c>
      <c r="I6">
        <v>21.8</v>
      </c>
      <c r="J6">
        <v>3</v>
      </c>
      <c r="K6">
        <v>0</v>
      </c>
      <c r="L6">
        <v>-1.8494794579058718</v>
      </c>
      <c r="M6">
        <v>0.13593402619790368</v>
      </c>
      <c r="N6">
        <v>-0.14610615452600725</v>
      </c>
    </row>
    <row r="7" spans="1:15" x14ac:dyDescent="0.3">
      <c r="A7" t="s">
        <v>549</v>
      </c>
      <c r="B7" s="41">
        <v>1.6186168887699632</v>
      </c>
      <c r="C7" s="41">
        <v>0.21084950227280891</v>
      </c>
      <c r="D7" s="41">
        <v>7.6766455283148165</v>
      </c>
      <c r="E7" s="84">
        <v>1.6431300764452317E-14</v>
      </c>
      <c r="F7" s="167"/>
      <c r="G7">
        <v>0</v>
      </c>
      <c r="H7">
        <v>1</v>
      </c>
      <c r="I7">
        <v>21.8</v>
      </c>
      <c r="J7">
        <v>3</v>
      </c>
      <c r="K7">
        <v>0</v>
      </c>
      <c r="L7">
        <v>-1.8494794579058718</v>
      </c>
      <c r="M7">
        <v>0.13593402619790368</v>
      </c>
      <c r="N7">
        <v>-0.14610615452600725</v>
      </c>
    </row>
    <row r="8" spans="1:15" x14ac:dyDescent="0.3">
      <c r="F8" s="167"/>
      <c r="G8">
        <v>0</v>
      </c>
      <c r="H8">
        <v>1</v>
      </c>
      <c r="I8">
        <v>25.9</v>
      </c>
      <c r="J8">
        <v>2</v>
      </c>
      <c r="K8">
        <v>0</v>
      </c>
      <c r="L8">
        <v>-2.0537841375956094</v>
      </c>
      <c r="M8">
        <v>0.11367057331028929</v>
      </c>
      <c r="N8">
        <v>-0.1206665840629985</v>
      </c>
    </row>
    <row r="9" spans="1:15" x14ac:dyDescent="0.3">
      <c r="A9" t="s">
        <v>556</v>
      </c>
      <c r="B9">
        <f>-2*$O$2</f>
        <v>626.42420197702108</v>
      </c>
      <c r="G9">
        <v>0</v>
      </c>
      <c r="H9">
        <v>1</v>
      </c>
      <c r="I9">
        <v>23.8</v>
      </c>
      <c r="J9">
        <v>3</v>
      </c>
      <c r="K9">
        <v>0</v>
      </c>
      <c r="L9">
        <v>-2.1003357504384566</v>
      </c>
      <c r="M9">
        <v>0.10906419231357442</v>
      </c>
      <c r="N9">
        <v>-0.11548289935202471</v>
      </c>
    </row>
    <row r="10" spans="1:15" x14ac:dyDescent="0.3">
      <c r="G10">
        <v>0</v>
      </c>
      <c r="H10">
        <v>1</v>
      </c>
      <c r="I10">
        <v>22.4</v>
      </c>
      <c r="J10">
        <v>5</v>
      </c>
      <c r="K10">
        <v>0</v>
      </c>
      <c r="L10">
        <v>-2.5446377856697682</v>
      </c>
      <c r="M10">
        <v>7.2787550654325447E-2</v>
      </c>
      <c r="N10">
        <v>-7.557256022870705E-2</v>
      </c>
    </row>
    <row r="11" spans="1:15" x14ac:dyDescent="0.3">
      <c r="G11">
        <v>0</v>
      </c>
      <c r="H11">
        <v>1</v>
      </c>
      <c r="I11">
        <v>28.9</v>
      </c>
      <c r="J11">
        <v>3</v>
      </c>
      <c r="K11">
        <v>0</v>
      </c>
      <c r="L11">
        <v>-2.7400192963965466</v>
      </c>
      <c r="M11">
        <v>6.0652803912638026E-2</v>
      </c>
      <c r="N11">
        <v>-6.2570117223130273E-2</v>
      </c>
    </row>
    <row r="12" spans="1:15" x14ac:dyDescent="0.3">
      <c r="G12">
        <v>0</v>
      </c>
      <c r="H12">
        <v>1</v>
      </c>
      <c r="I12">
        <v>47.9</v>
      </c>
      <c r="J12">
        <v>1</v>
      </c>
      <c r="K12">
        <v>0</v>
      </c>
      <c r="L12">
        <v>-4.503252635451978</v>
      </c>
      <c r="M12">
        <v>1.0951654905672365E-2</v>
      </c>
      <c r="N12">
        <v>-1.1012065748965698E-2</v>
      </c>
    </row>
    <row r="13" spans="1:15" x14ac:dyDescent="0.3">
      <c r="G13">
        <v>0</v>
      </c>
      <c r="H13">
        <v>1</v>
      </c>
      <c r="I13">
        <v>23.9</v>
      </c>
      <c r="J13">
        <v>2</v>
      </c>
      <c r="K13">
        <v>0</v>
      </c>
      <c r="L13">
        <v>-1.8029278450630248</v>
      </c>
      <c r="M13">
        <v>0.14149503384263795</v>
      </c>
      <c r="N13">
        <v>-0.15256281397017671</v>
      </c>
    </row>
    <row r="14" spans="1:15" x14ac:dyDescent="0.3">
      <c r="G14">
        <v>0</v>
      </c>
      <c r="H14">
        <v>1</v>
      </c>
      <c r="I14">
        <v>12.3</v>
      </c>
      <c r="J14">
        <v>7</v>
      </c>
      <c r="K14">
        <v>0</v>
      </c>
      <c r="L14">
        <v>-1.8977149483843379</v>
      </c>
      <c r="M14">
        <v>0.13036731576290383</v>
      </c>
      <c r="N14">
        <v>-0.13968435851220384</v>
      </c>
    </row>
    <row r="15" spans="1:15" x14ac:dyDescent="0.3">
      <c r="A15" s="188" t="s">
        <v>557</v>
      </c>
      <c r="B15" s="188"/>
      <c r="G15">
        <v>0</v>
      </c>
      <c r="H15">
        <v>1</v>
      </c>
      <c r="I15">
        <v>20.8</v>
      </c>
      <c r="J15">
        <v>4</v>
      </c>
      <c r="K15">
        <v>1</v>
      </c>
      <c r="L15">
        <v>-0.41538514287167683</v>
      </c>
      <c r="M15">
        <v>0.39762157057151282</v>
      </c>
      <c r="N15">
        <v>-0.50686941085919979</v>
      </c>
    </row>
    <row r="16" spans="1:15" x14ac:dyDescent="0.3">
      <c r="G16">
        <v>0</v>
      </c>
      <c r="H16">
        <v>1</v>
      </c>
      <c r="I16">
        <v>21.8</v>
      </c>
      <c r="J16">
        <v>4</v>
      </c>
      <c r="K16">
        <v>1</v>
      </c>
      <c r="L16">
        <v>-0.54081328913796911</v>
      </c>
      <c r="M16">
        <v>0.36799841077240336</v>
      </c>
      <c r="N16">
        <v>-0.45886337023781365</v>
      </c>
    </row>
    <row r="17" spans="1:14" x14ac:dyDescent="0.3">
      <c r="A17" t="s">
        <v>18</v>
      </c>
      <c r="B17">
        <v>10</v>
      </c>
      <c r="G17">
        <v>0</v>
      </c>
      <c r="H17">
        <v>1</v>
      </c>
      <c r="I17">
        <v>28.9</v>
      </c>
      <c r="J17">
        <v>4</v>
      </c>
      <c r="K17">
        <v>1</v>
      </c>
      <c r="L17">
        <v>-1.4313531276286438</v>
      </c>
      <c r="M17">
        <v>0.19288793882603658</v>
      </c>
      <c r="N17">
        <v>-0.21429275892260194</v>
      </c>
    </row>
    <row r="18" spans="1:14" x14ac:dyDescent="0.3">
      <c r="A18" t="s">
        <v>21</v>
      </c>
      <c r="B18">
        <v>2</v>
      </c>
      <c r="G18">
        <v>0</v>
      </c>
      <c r="H18">
        <v>1</v>
      </c>
      <c r="I18">
        <v>25.4</v>
      </c>
      <c r="J18">
        <v>4</v>
      </c>
      <c r="K18">
        <v>1</v>
      </c>
      <c r="L18">
        <v>-0.99235461569662098</v>
      </c>
      <c r="M18">
        <v>0.27044724791361391</v>
      </c>
      <c r="N18">
        <v>-0.31532360097247547</v>
      </c>
    </row>
    <row r="19" spans="1:14" x14ac:dyDescent="0.3">
      <c r="A19" t="s">
        <v>30</v>
      </c>
      <c r="B19">
        <v>0</v>
      </c>
      <c r="C19" t="s">
        <v>558</v>
      </c>
      <c r="G19">
        <v>1</v>
      </c>
      <c r="H19">
        <v>1</v>
      </c>
      <c r="I19">
        <v>37.9</v>
      </c>
      <c r="J19">
        <v>1</v>
      </c>
      <c r="K19">
        <v>1</v>
      </c>
      <c r="L19">
        <v>-1.6303542840190923</v>
      </c>
      <c r="M19">
        <v>0.16378183364492671</v>
      </c>
      <c r="N19">
        <v>-1.8092200194222889</v>
      </c>
    </row>
    <row r="20" spans="1:14" x14ac:dyDescent="0.3">
      <c r="G20">
        <v>1</v>
      </c>
      <c r="H20">
        <v>1</v>
      </c>
      <c r="I20">
        <v>14.4</v>
      </c>
      <c r="J20">
        <v>3</v>
      </c>
      <c r="K20">
        <v>0</v>
      </c>
      <c r="L20">
        <v>-0.92131117553530917</v>
      </c>
      <c r="M20">
        <v>0.28469080859125434</v>
      </c>
      <c r="N20">
        <v>-1.2563515697600316</v>
      </c>
    </row>
    <row r="21" spans="1:14" x14ac:dyDescent="0.3">
      <c r="G21">
        <v>1</v>
      </c>
      <c r="H21">
        <v>1</v>
      </c>
      <c r="I21">
        <v>12.4</v>
      </c>
      <c r="J21">
        <v>4</v>
      </c>
      <c r="K21">
        <v>0</v>
      </c>
      <c r="L21">
        <v>-0.98040560300478519</v>
      </c>
      <c r="M21">
        <v>0.27281131057096619</v>
      </c>
      <c r="N21">
        <v>-1.2989748928350489</v>
      </c>
    </row>
    <row r="22" spans="1:14" x14ac:dyDescent="0.3">
      <c r="A22" t="s">
        <v>559</v>
      </c>
      <c r="G22">
        <v>1</v>
      </c>
      <c r="H22">
        <v>1</v>
      </c>
      <c r="I22">
        <v>8.9</v>
      </c>
      <c r="J22">
        <v>8</v>
      </c>
      <c r="K22">
        <v>0</v>
      </c>
      <c r="L22">
        <v>-1.7812099710810048</v>
      </c>
      <c r="M22">
        <v>0.1441537914692681</v>
      </c>
      <c r="N22">
        <v>-1.9368745529941054</v>
      </c>
    </row>
    <row r="23" spans="1:14" x14ac:dyDescent="0.3">
      <c r="G23">
        <v>1</v>
      </c>
      <c r="H23">
        <v>1</v>
      </c>
      <c r="I23">
        <v>9.9</v>
      </c>
      <c r="J23">
        <v>5</v>
      </c>
      <c r="K23">
        <v>0</v>
      </c>
      <c r="L23">
        <v>-0.97678595734111506</v>
      </c>
      <c r="M23">
        <v>0.27352998527178546</v>
      </c>
      <c r="N23">
        <v>-1.2963440277666003</v>
      </c>
    </row>
    <row r="24" spans="1:14" x14ac:dyDescent="0.3">
      <c r="A24" t="s">
        <v>560</v>
      </c>
      <c r="B24" s="188" t="s">
        <v>561</v>
      </c>
      <c r="C24" s="188"/>
      <c r="D24" s="188"/>
      <c r="E24" s="188"/>
      <c r="G24">
        <v>1</v>
      </c>
      <c r="H24">
        <v>1</v>
      </c>
      <c r="I24">
        <v>14.9</v>
      </c>
      <c r="J24">
        <v>2</v>
      </c>
      <c r="K24">
        <v>0</v>
      </c>
      <c r="L24">
        <v>-0.67407452866639461</v>
      </c>
      <c r="M24">
        <v>0.33758508690390165</v>
      </c>
      <c r="N24">
        <v>-1.0859376910988794</v>
      </c>
    </row>
    <row r="25" spans="1:14" x14ac:dyDescent="0.3">
      <c r="B25" s="189" t="s">
        <v>562</v>
      </c>
      <c r="C25" s="189"/>
      <c r="D25" s="189"/>
      <c r="G25">
        <v>1</v>
      </c>
      <c r="H25">
        <v>1</v>
      </c>
      <c r="I25">
        <v>14.9</v>
      </c>
      <c r="J25">
        <v>3</v>
      </c>
      <c r="K25">
        <v>0</v>
      </c>
      <c r="L25">
        <v>-0.98402524866845531</v>
      </c>
      <c r="M25">
        <v>0.27209381689123219</v>
      </c>
      <c r="N25">
        <v>-1.3016083571143635</v>
      </c>
    </row>
    <row r="26" spans="1:14" x14ac:dyDescent="0.3">
      <c r="B26">
        <f>1.8147-0.12542*10-0.30995*2+1.61861*0</f>
        <v>-5.9400000000000008E-2</v>
      </c>
      <c r="G26">
        <v>1</v>
      </c>
      <c r="H26">
        <v>1</v>
      </c>
      <c r="I26">
        <v>25.9</v>
      </c>
      <c r="J26">
        <v>1</v>
      </c>
      <c r="K26">
        <v>0</v>
      </c>
      <c r="L26">
        <v>-1.7438334175935486</v>
      </c>
      <c r="M26">
        <v>0.14882667355413876</v>
      </c>
      <c r="N26">
        <v>-1.9049729148915886</v>
      </c>
    </row>
    <row r="27" spans="1:14" x14ac:dyDescent="0.3">
      <c r="A27" t="s">
        <v>563</v>
      </c>
      <c r="B27" s="168">
        <f>EXP(B26)</f>
        <v>0.94232976185592388</v>
      </c>
      <c r="G27">
        <v>1</v>
      </c>
      <c r="H27">
        <v>1</v>
      </c>
      <c r="I27">
        <v>7.9</v>
      </c>
      <c r="J27">
        <v>7</v>
      </c>
      <c r="K27">
        <v>0</v>
      </c>
      <c r="L27">
        <v>-1.3458311048126519</v>
      </c>
      <c r="M27">
        <v>0.20655277091082708</v>
      </c>
      <c r="N27">
        <v>-1.5771993500232122</v>
      </c>
    </row>
    <row r="28" spans="1:14" x14ac:dyDescent="0.3">
      <c r="G28">
        <v>1</v>
      </c>
      <c r="H28">
        <v>1</v>
      </c>
      <c r="I28">
        <v>13.9</v>
      </c>
      <c r="J28">
        <v>5</v>
      </c>
      <c r="K28">
        <v>0</v>
      </c>
      <c r="L28">
        <v>-1.4784985424062842</v>
      </c>
      <c r="M28">
        <v>0.18565431271418506</v>
      </c>
      <c r="N28">
        <v>-1.6838688682804435</v>
      </c>
    </row>
    <row r="29" spans="1:14" x14ac:dyDescent="0.3">
      <c r="G29">
        <v>1</v>
      </c>
      <c r="H29">
        <v>1</v>
      </c>
      <c r="I29">
        <v>16.5</v>
      </c>
      <c r="J29">
        <v>2</v>
      </c>
      <c r="K29">
        <v>1</v>
      </c>
      <c r="L29">
        <v>0.74385732607750132</v>
      </c>
      <c r="M29">
        <v>0.67783877071866816</v>
      </c>
      <c r="N29">
        <v>-0.38884582062085338</v>
      </c>
    </row>
    <row r="30" spans="1:14" x14ac:dyDescent="0.3">
      <c r="G30">
        <v>1</v>
      </c>
      <c r="H30">
        <v>1</v>
      </c>
      <c r="I30">
        <v>17.5</v>
      </c>
      <c r="J30">
        <v>3</v>
      </c>
      <c r="K30">
        <v>1</v>
      </c>
      <c r="L30">
        <v>0.30847845980914834</v>
      </c>
      <c r="M30">
        <v>0.57651382705067544</v>
      </c>
      <c r="N30">
        <v>-0.55075595508419284</v>
      </c>
    </row>
    <row r="31" spans="1:14" x14ac:dyDescent="0.3">
      <c r="G31">
        <v>1</v>
      </c>
      <c r="H31">
        <v>1</v>
      </c>
      <c r="I31">
        <v>18.899999999999999</v>
      </c>
      <c r="J31">
        <v>3</v>
      </c>
      <c r="K31">
        <v>1</v>
      </c>
      <c r="L31">
        <v>0.13287905503633923</v>
      </c>
      <c r="M31">
        <v>0.53317097023106919</v>
      </c>
      <c r="N31">
        <v>-0.6289131365875873</v>
      </c>
    </row>
    <row r="32" spans="1:14" x14ac:dyDescent="0.3">
      <c r="G32">
        <v>1</v>
      </c>
      <c r="H32">
        <v>1</v>
      </c>
      <c r="I32">
        <v>23.9</v>
      </c>
      <c r="J32">
        <v>2</v>
      </c>
      <c r="K32">
        <v>0</v>
      </c>
      <c r="L32">
        <v>-1.8029278450630248</v>
      </c>
      <c r="M32">
        <v>0.14149503384263795</v>
      </c>
      <c r="N32">
        <v>-1.9554906590332017</v>
      </c>
    </row>
    <row r="33" spans="7:14" x14ac:dyDescent="0.3">
      <c r="G33">
        <v>1</v>
      </c>
      <c r="H33">
        <v>1</v>
      </c>
      <c r="I33">
        <v>18.899999999999999</v>
      </c>
      <c r="J33">
        <v>5</v>
      </c>
      <c r="K33">
        <v>0</v>
      </c>
      <c r="L33">
        <v>-2.1056392737377454</v>
      </c>
      <c r="M33">
        <v>0.10854992069168899</v>
      </c>
      <c r="N33">
        <v>-2.2205451132735892</v>
      </c>
    </row>
    <row r="34" spans="7:14" x14ac:dyDescent="0.3">
      <c r="G34">
        <v>1</v>
      </c>
      <c r="H34">
        <v>1</v>
      </c>
      <c r="I34">
        <v>15.9</v>
      </c>
      <c r="J34">
        <v>5</v>
      </c>
      <c r="K34">
        <v>0</v>
      </c>
      <c r="L34">
        <v>-1.7293548349388688</v>
      </c>
      <c r="M34">
        <v>0.150670122033077</v>
      </c>
      <c r="N34">
        <v>-1.8926624542331361</v>
      </c>
    </row>
    <row r="35" spans="7:14" x14ac:dyDescent="0.3">
      <c r="G35">
        <v>1</v>
      </c>
      <c r="H35">
        <v>1</v>
      </c>
      <c r="I35">
        <v>13.9</v>
      </c>
      <c r="J35">
        <v>5</v>
      </c>
      <c r="K35">
        <v>0</v>
      </c>
      <c r="L35">
        <v>-1.4784985424062842</v>
      </c>
      <c r="M35">
        <v>0.18565431271418506</v>
      </c>
      <c r="N35">
        <v>-1.6838688682804435</v>
      </c>
    </row>
    <row r="36" spans="7:14" x14ac:dyDescent="0.3">
      <c r="G36">
        <v>1</v>
      </c>
      <c r="H36">
        <v>1</v>
      </c>
      <c r="I36">
        <v>23.9</v>
      </c>
      <c r="J36">
        <v>3</v>
      </c>
      <c r="K36">
        <v>0</v>
      </c>
      <c r="L36">
        <v>-2.1128785650650856</v>
      </c>
      <c r="M36">
        <v>0.10785137996953627</v>
      </c>
      <c r="N36">
        <v>-2.2270011109619201</v>
      </c>
    </row>
    <row r="37" spans="7:14" x14ac:dyDescent="0.3">
      <c r="G37">
        <v>1</v>
      </c>
      <c r="H37">
        <v>1</v>
      </c>
      <c r="I37">
        <v>23.9</v>
      </c>
      <c r="J37">
        <v>3</v>
      </c>
      <c r="K37">
        <v>0</v>
      </c>
      <c r="L37">
        <v>-2.1128785650650856</v>
      </c>
      <c r="M37">
        <v>0.10785137996953627</v>
      </c>
      <c r="N37">
        <v>-2.2270011109619201</v>
      </c>
    </row>
    <row r="38" spans="7:14" x14ac:dyDescent="0.3">
      <c r="G38">
        <v>1</v>
      </c>
      <c r="H38">
        <v>1</v>
      </c>
      <c r="I38">
        <v>23.9</v>
      </c>
      <c r="J38">
        <v>3</v>
      </c>
      <c r="K38">
        <v>0</v>
      </c>
      <c r="L38">
        <v>-2.1128785650650856</v>
      </c>
      <c r="M38">
        <v>0.10785137996953627</v>
      </c>
      <c r="N38">
        <v>-2.2270011109619201</v>
      </c>
    </row>
    <row r="39" spans="7:14" x14ac:dyDescent="0.3">
      <c r="G39">
        <v>1</v>
      </c>
      <c r="H39">
        <v>1</v>
      </c>
      <c r="I39">
        <v>23.9</v>
      </c>
      <c r="J39">
        <v>3</v>
      </c>
      <c r="K39">
        <v>0</v>
      </c>
      <c r="L39">
        <v>-2.1128785650650856</v>
      </c>
      <c r="M39">
        <v>0.10785137996953627</v>
      </c>
      <c r="N39">
        <v>-2.2270011109619201</v>
      </c>
    </row>
    <row r="40" spans="7:14" x14ac:dyDescent="0.3">
      <c r="G40">
        <v>1</v>
      </c>
      <c r="H40">
        <v>1</v>
      </c>
      <c r="I40">
        <v>34.9</v>
      </c>
      <c r="J40">
        <v>1</v>
      </c>
      <c r="K40">
        <v>0</v>
      </c>
      <c r="L40">
        <v>-2.8726867339901792</v>
      </c>
      <c r="M40">
        <v>5.3520389549826769E-2</v>
      </c>
      <c r="N40">
        <v>-2.9276925846044457</v>
      </c>
    </row>
    <row r="41" spans="7:14" x14ac:dyDescent="0.3">
      <c r="G41">
        <v>1</v>
      </c>
      <c r="H41">
        <v>1</v>
      </c>
      <c r="I41">
        <v>26.9</v>
      </c>
      <c r="J41">
        <v>2</v>
      </c>
      <c r="K41">
        <v>0</v>
      </c>
      <c r="L41">
        <v>-2.1792122838619017</v>
      </c>
      <c r="M41">
        <v>0.10163282664747472</v>
      </c>
      <c r="N41">
        <v>-2.2863886990983628</v>
      </c>
    </row>
    <row r="42" spans="7:14" x14ac:dyDescent="0.3">
      <c r="G42">
        <v>1</v>
      </c>
      <c r="H42">
        <v>1</v>
      </c>
      <c r="I42">
        <v>39.9</v>
      </c>
      <c r="J42">
        <v>2</v>
      </c>
      <c r="K42">
        <v>1</v>
      </c>
      <c r="L42">
        <v>-2.1911612965537373</v>
      </c>
      <c r="M42">
        <v>0.10054702028960898</v>
      </c>
      <c r="N42">
        <v>-2.297129797318846</v>
      </c>
    </row>
    <row r="43" spans="7:14" x14ac:dyDescent="0.3">
      <c r="G43">
        <v>1</v>
      </c>
      <c r="H43">
        <v>1</v>
      </c>
      <c r="I43">
        <v>9.9</v>
      </c>
      <c r="J43">
        <v>6</v>
      </c>
      <c r="K43">
        <v>0</v>
      </c>
      <c r="L43">
        <v>-1.2867366773431759</v>
      </c>
      <c r="M43">
        <v>0.21640567419842199</v>
      </c>
      <c r="N43">
        <v>-1.5306005114736181</v>
      </c>
    </row>
    <row r="44" spans="7:14" x14ac:dyDescent="0.3">
      <c r="G44">
        <v>1</v>
      </c>
      <c r="H44">
        <v>1</v>
      </c>
      <c r="I44">
        <v>24.9</v>
      </c>
      <c r="J44">
        <v>3</v>
      </c>
      <c r="K44">
        <v>1</v>
      </c>
      <c r="L44">
        <v>-0.61968982256141425</v>
      </c>
      <c r="M44">
        <v>0.34985199972857556</v>
      </c>
      <c r="N44">
        <v>-1.0502450718466543</v>
      </c>
    </row>
    <row r="45" spans="7:14" x14ac:dyDescent="0.3">
      <c r="G45">
        <v>1</v>
      </c>
      <c r="H45">
        <v>1</v>
      </c>
      <c r="I45">
        <v>24.9</v>
      </c>
      <c r="J45">
        <v>3</v>
      </c>
      <c r="K45">
        <v>1</v>
      </c>
      <c r="L45">
        <v>-0.61968982256141425</v>
      </c>
      <c r="M45">
        <v>0.34985199972857556</v>
      </c>
      <c r="N45">
        <v>-1.0502450718466543</v>
      </c>
    </row>
    <row r="46" spans="7:14" x14ac:dyDescent="0.3">
      <c r="G46">
        <v>1</v>
      </c>
      <c r="H46">
        <v>1</v>
      </c>
      <c r="I46">
        <v>23.9</v>
      </c>
      <c r="J46">
        <v>3</v>
      </c>
      <c r="K46">
        <v>0</v>
      </c>
      <c r="L46">
        <v>-2.1128785650650856</v>
      </c>
      <c r="M46">
        <v>0.10785137996953627</v>
      </c>
      <c r="N46">
        <v>-2.2270011109619201</v>
      </c>
    </row>
    <row r="47" spans="7:14" x14ac:dyDescent="0.3">
      <c r="G47">
        <v>1</v>
      </c>
      <c r="H47">
        <v>1</v>
      </c>
      <c r="I47">
        <v>19.8</v>
      </c>
      <c r="J47">
        <v>3</v>
      </c>
      <c r="K47">
        <v>0</v>
      </c>
      <c r="L47">
        <v>-1.5986231653732872</v>
      </c>
      <c r="M47">
        <v>0.16817413447129281</v>
      </c>
      <c r="N47">
        <v>-1.7827553216792646</v>
      </c>
    </row>
    <row r="48" spans="7:14" x14ac:dyDescent="0.3">
      <c r="G48">
        <v>1</v>
      </c>
      <c r="H48">
        <v>1</v>
      </c>
      <c r="I48">
        <v>41.9</v>
      </c>
      <c r="J48">
        <v>3</v>
      </c>
      <c r="K48">
        <v>0</v>
      </c>
      <c r="L48">
        <v>-4.3705851978583459</v>
      </c>
      <c r="M48">
        <v>1.2485968674089496E-2</v>
      </c>
      <c r="N48">
        <v>-4.3831497712285206</v>
      </c>
    </row>
    <row r="49" spans="7:14" x14ac:dyDescent="0.3">
      <c r="G49">
        <v>1</v>
      </c>
      <c r="H49">
        <v>1</v>
      </c>
      <c r="I49">
        <v>10.9</v>
      </c>
      <c r="J49">
        <v>3</v>
      </c>
      <c r="K49">
        <v>0</v>
      </c>
      <c r="L49">
        <v>-0.48231266360328617</v>
      </c>
      <c r="M49">
        <v>0.38170617231031173</v>
      </c>
      <c r="N49">
        <v>-0.96310414878188999</v>
      </c>
    </row>
    <row r="50" spans="7:14" x14ac:dyDescent="0.3">
      <c r="G50">
        <v>1</v>
      </c>
      <c r="H50">
        <v>1</v>
      </c>
      <c r="I50">
        <v>11.9</v>
      </c>
      <c r="J50">
        <v>2</v>
      </c>
      <c r="K50">
        <v>0</v>
      </c>
      <c r="L50">
        <v>-0.29779008986751776</v>
      </c>
      <c r="M50">
        <v>0.42609780275707881</v>
      </c>
      <c r="N50">
        <v>-0.85308637512632091</v>
      </c>
    </row>
    <row r="51" spans="7:14" x14ac:dyDescent="0.3">
      <c r="G51">
        <v>1</v>
      </c>
      <c r="H51">
        <v>1</v>
      </c>
      <c r="I51">
        <v>13</v>
      </c>
      <c r="J51">
        <v>1</v>
      </c>
      <c r="K51">
        <v>0</v>
      </c>
      <c r="L51">
        <v>-0.1258103307583785</v>
      </c>
      <c r="M51">
        <v>0.46858883833330561</v>
      </c>
      <c r="N51">
        <v>-0.75802957236987445</v>
      </c>
    </row>
    <row r="52" spans="7:14" x14ac:dyDescent="0.3">
      <c r="G52">
        <v>1</v>
      </c>
      <c r="H52">
        <v>1</v>
      </c>
      <c r="I52">
        <v>4</v>
      </c>
      <c r="J52">
        <v>7</v>
      </c>
      <c r="K52">
        <v>0</v>
      </c>
      <c r="L52">
        <v>-0.85666133437411185</v>
      </c>
      <c r="M52">
        <v>0.29803736022749822</v>
      </c>
      <c r="N52">
        <v>-1.210536430443947</v>
      </c>
    </row>
    <row r="53" spans="7:14" x14ac:dyDescent="0.3">
      <c r="G53">
        <v>1</v>
      </c>
      <c r="H53">
        <v>1</v>
      </c>
      <c r="I53">
        <v>8.9</v>
      </c>
      <c r="J53">
        <v>2</v>
      </c>
      <c r="K53">
        <v>0</v>
      </c>
      <c r="L53">
        <v>7.8494348931359093E-2</v>
      </c>
      <c r="M53">
        <v>0.51961351776690279</v>
      </c>
      <c r="N53">
        <v>-0.65466997880642264</v>
      </c>
    </row>
    <row r="54" spans="7:14" x14ac:dyDescent="0.3">
      <c r="G54">
        <v>1</v>
      </c>
      <c r="H54">
        <v>1</v>
      </c>
      <c r="I54">
        <v>8.9</v>
      </c>
      <c r="J54">
        <v>2</v>
      </c>
      <c r="K54">
        <v>0</v>
      </c>
      <c r="L54">
        <v>7.8494348931359093E-2</v>
      </c>
      <c r="M54">
        <v>0.51961351776690279</v>
      </c>
      <c r="N54">
        <v>-0.65466997880642264</v>
      </c>
    </row>
    <row r="55" spans="7:14" x14ac:dyDescent="0.3">
      <c r="G55">
        <v>1</v>
      </c>
      <c r="H55">
        <v>1</v>
      </c>
      <c r="I55">
        <v>12.9</v>
      </c>
      <c r="J55">
        <v>3</v>
      </c>
      <c r="K55">
        <v>0</v>
      </c>
      <c r="L55">
        <v>-0.73316895613587074</v>
      </c>
      <c r="M55">
        <v>0.32449970739475847</v>
      </c>
      <c r="N55">
        <v>-1.1254706445494669</v>
      </c>
    </row>
    <row r="56" spans="7:14" x14ac:dyDescent="0.3">
      <c r="G56">
        <v>1</v>
      </c>
      <c r="H56">
        <v>1</v>
      </c>
      <c r="I56">
        <v>13.9</v>
      </c>
      <c r="J56">
        <v>1</v>
      </c>
      <c r="K56">
        <v>0</v>
      </c>
      <c r="L56">
        <v>-0.23869566239804169</v>
      </c>
      <c r="M56">
        <v>0.44060780922252646</v>
      </c>
      <c r="N56">
        <v>-0.81960012070712696</v>
      </c>
    </row>
    <row r="57" spans="7:14" x14ac:dyDescent="0.3">
      <c r="G57">
        <v>1</v>
      </c>
      <c r="H57">
        <v>1</v>
      </c>
      <c r="I57">
        <v>14.9</v>
      </c>
      <c r="J57">
        <v>1</v>
      </c>
      <c r="K57">
        <v>0</v>
      </c>
      <c r="L57">
        <v>-0.36412380866433397</v>
      </c>
      <c r="M57">
        <v>0.40996167597565508</v>
      </c>
      <c r="N57">
        <v>-0.89169159688278776</v>
      </c>
    </row>
    <row r="58" spans="7:14" x14ac:dyDescent="0.3">
      <c r="G58">
        <v>1</v>
      </c>
      <c r="H58">
        <v>1</v>
      </c>
      <c r="I58">
        <v>17.899999999999999</v>
      </c>
      <c r="J58">
        <v>3</v>
      </c>
      <c r="K58">
        <v>0</v>
      </c>
      <c r="L58">
        <v>-1.3603096874673317</v>
      </c>
      <c r="M58">
        <v>0.20418997456653742</v>
      </c>
      <c r="N58">
        <v>-1.588704470605028</v>
      </c>
    </row>
    <row r="59" spans="7:14" x14ac:dyDescent="0.3">
      <c r="G59">
        <v>1</v>
      </c>
      <c r="H59">
        <v>1</v>
      </c>
      <c r="I59">
        <v>13.9</v>
      </c>
      <c r="J59">
        <v>4</v>
      </c>
      <c r="K59">
        <v>1</v>
      </c>
      <c r="L59">
        <v>0.45006906636573962</v>
      </c>
      <c r="M59">
        <v>0.61065565497101815</v>
      </c>
      <c r="N59">
        <v>-0.4932220548314537</v>
      </c>
    </row>
    <row r="60" spans="7:14" x14ac:dyDescent="0.3">
      <c r="G60">
        <v>1</v>
      </c>
      <c r="H60">
        <v>1</v>
      </c>
      <c r="I60">
        <v>13.4</v>
      </c>
      <c r="J60">
        <v>4</v>
      </c>
      <c r="K60">
        <v>1</v>
      </c>
      <c r="L60">
        <v>0.51278313949888576</v>
      </c>
      <c r="M60">
        <v>0.62545868036917562</v>
      </c>
      <c r="N60">
        <v>-0.46927000981960315</v>
      </c>
    </row>
    <row r="61" spans="7:14" x14ac:dyDescent="0.3">
      <c r="G61">
        <v>1</v>
      </c>
      <c r="H61">
        <v>1</v>
      </c>
      <c r="I61">
        <v>13.9</v>
      </c>
      <c r="J61">
        <v>4</v>
      </c>
      <c r="K61">
        <v>1</v>
      </c>
      <c r="L61">
        <v>0.45006906636573962</v>
      </c>
      <c r="M61">
        <v>0.61065565497101815</v>
      </c>
      <c r="N61">
        <v>-0.4932220548314537</v>
      </c>
    </row>
    <row r="62" spans="7:14" x14ac:dyDescent="0.3">
      <c r="G62">
        <v>1</v>
      </c>
      <c r="H62">
        <v>1</v>
      </c>
      <c r="I62">
        <v>11.9</v>
      </c>
      <c r="J62">
        <v>3</v>
      </c>
      <c r="K62">
        <v>1</v>
      </c>
      <c r="L62">
        <v>1.0108760789003848</v>
      </c>
      <c r="M62">
        <v>0.7331915642858694</v>
      </c>
      <c r="N62">
        <v>-0.31034826842119545</v>
      </c>
    </row>
    <row r="63" spans="7:14" x14ac:dyDescent="0.3">
      <c r="G63">
        <v>1</v>
      </c>
      <c r="H63">
        <v>1</v>
      </c>
      <c r="I63">
        <v>4</v>
      </c>
      <c r="J63">
        <v>8</v>
      </c>
      <c r="K63">
        <v>0</v>
      </c>
      <c r="L63">
        <v>-1.1666120543761727</v>
      </c>
      <c r="M63">
        <v>0.23746791722668417</v>
      </c>
      <c r="N63">
        <v>-1.43772274999362</v>
      </c>
    </row>
    <row r="64" spans="7:14" x14ac:dyDescent="0.3">
      <c r="G64">
        <v>1</v>
      </c>
      <c r="H64">
        <v>1</v>
      </c>
      <c r="I64">
        <v>11.9</v>
      </c>
      <c r="J64">
        <v>4</v>
      </c>
      <c r="K64">
        <v>0</v>
      </c>
      <c r="L64">
        <v>-0.91769152987163904</v>
      </c>
      <c r="M64">
        <v>0.28542849440493751</v>
      </c>
      <c r="N64">
        <v>-1.2537637386815592</v>
      </c>
    </row>
    <row r="65" spans="7:14" x14ac:dyDescent="0.3">
      <c r="G65">
        <v>1</v>
      </c>
      <c r="H65">
        <v>1</v>
      </c>
      <c r="I65">
        <v>12.9</v>
      </c>
      <c r="J65">
        <v>3</v>
      </c>
      <c r="K65">
        <v>0</v>
      </c>
      <c r="L65">
        <v>-0.73316895613587074</v>
      </c>
      <c r="M65">
        <v>0.32449970739475847</v>
      </c>
      <c r="N65">
        <v>-1.1254706445494669</v>
      </c>
    </row>
    <row r="66" spans="7:14" x14ac:dyDescent="0.3">
      <c r="G66">
        <v>1</v>
      </c>
      <c r="H66">
        <v>1</v>
      </c>
      <c r="I66">
        <v>11.9</v>
      </c>
      <c r="J66">
        <v>3</v>
      </c>
      <c r="K66">
        <v>0</v>
      </c>
      <c r="L66">
        <v>-0.60774080986957846</v>
      </c>
      <c r="M66">
        <v>0.3525747218126985</v>
      </c>
      <c r="N66">
        <v>-1.0424927024201027</v>
      </c>
    </row>
    <row r="67" spans="7:14" x14ac:dyDescent="0.3">
      <c r="G67">
        <v>1</v>
      </c>
      <c r="H67">
        <v>1</v>
      </c>
      <c r="I67">
        <v>14.9</v>
      </c>
      <c r="J67">
        <v>3</v>
      </c>
      <c r="K67">
        <v>0</v>
      </c>
      <c r="L67">
        <v>-0.98402524866845531</v>
      </c>
      <c r="M67">
        <v>0.27209381689123219</v>
      </c>
      <c r="N67">
        <v>-1.3016083571143635</v>
      </c>
    </row>
    <row r="68" spans="7:14" x14ac:dyDescent="0.3">
      <c r="G68">
        <v>1</v>
      </c>
      <c r="H68">
        <v>1</v>
      </c>
      <c r="I68">
        <v>13.9</v>
      </c>
      <c r="J68">
        <v>2</v>
      </c>
      <c r="K68">
        <v>0</v>
      </c>
      <c r="L68">
        <v>-0.54864638240010233</v>
      </c>
      <c r="M68">
        <v>0.36617851560222014</v>
      </c>
      <c r="N68">
        <v>-1.0046343169438923</v>
      </c>
    </row>
    <row r="69" spans="7:14" x14ac:dyDescent="0.3">
      <c r="G69">
        <v>1</v>
      </c>
      <c r="H69">
        <v>1</v>
      </c>
      <c r="I69">
        <v>10.9</v>
      </c>
      <c r="J69">
        <v>5</v>
      </c>
      <c r="K69">
        <v>0</v>
      </c>
      <c r="L69">
        <v>-1.1022141036074073</v>
      </c>
      <c r="M69">
        <v>0.24932526799328247</v>
      </c>
      <c r="N69">
        <v>-1.38899693781949</v>
      </c>
    </row>
    <row r="70" spans="7:14" x14ac:dyDescent="0.3">
      <c r="G70">
        <v>1</v>
      </c>
      <c r="H70">
        <v>1</v>
      </c>
      <c r="I70">
        <v>9.9</v>
      </c>
      <c r="J70">
        <v>3</v>
      </c>
      <c r="K70">
        <v>0</v>
      </c>
      <c r="L70">
        <v>-0.35688451733699389</v>
      </c>
      <c r="M70">
        <v>0.41171394509843323</v>
      </c>
      <c r="N70">
        <v>-0.88742647878955605</v>
      </c>
    </row>
    <row r="71" spans="7:14" x14ac:dyDescent="0.3">
      <c r="G71">
        <v>1</v>
      </c>
      <c r="H71">
        <v>1</v>
      </c>
      <c r="I71">
        <v>8.4</v>
      </c>
      <c r="J71">
        <v>6</v>
      </c>
      <c r="K71">
        <v>0</v>
      </c>
      <c r="L71">
        <v>-1.0985944579437377</v>
      </c>
      <c r="M71">
        <v>0.25000334327572293</v>
      </c>
      <c r="N71">
        <v>-1.386280988106418</v>
      </c>
    </row>
    <row r="72" spans="7:14" x14ac:dyDescent="0.3">
      <c r="G72">
        <v>1</v>
      </c>
      <c r="H72">
        <v>1</v>
      </c>
      <c r="I72">
        <v>8.6999999999999993</v>
      </c>
      <c r="J72">
        <v>5</v>
      </c>
      <c r="K72">
        <v>0</v>
      </c>
      <c r="L72">
        <v>-0.82627218182156437</v>
      </c>
      <c r="M72">
        <v>0.30443387419911516</v>
      </c>
      <c r="N72">
        <v>-1.1893013773229144</v>
      </c>
    </row>
    <row r="73" spans="7:14" x14ac:dyDescent="0.3">
      <c r="G73">
        <v>1</v>
      </c>
      <c r="H73">
        <v>1</v>
      </c>
      <c r="I73">
        <v>11.9</v>
      </c>
      <c r="J73">
        <v>3</v>
      </c>
      <c r="K73">
        <v>0</v>
      </c>
      <c r="L73">
        <v>-0.60774080986957846</v>
      </c>
      <c r="M73">
        <v>0.3525747218126985</v>
      </c>
      <c r="N73">
        <v>-1.0424927024201027</v>
      </c>
    </row>
    <row r="74" spans="7:14" x14ac:dyDescent="0.3">
      <c r="G74">
        <v>1</v>
      </c>
      <c r="H74">
        <v>1</v>
      </c>
      <c r="I74">
        <v>13.9</v>
      </c>
      <c r="J74">
        <v>3</v>
      </c>
      <c r="K74">
        <v>0</v>
      </c>
      <c r="L74">
        <v>-0.85859710240216303</v>
      </c>
      <c r="M74">
        <v>0.29763253447840954</v>
      </c>
      <c r="N74">
        <v>-1.2118956591543888</v>
      </c>
    </row>
    <row r="75" spans="7:14" x14ac:dyDescent="0.3">
      <c r="G75">
        <v>1</v>
      </c>
      <c r="H75">
        <v>1</v>
      </c>
      <c r="I75">
        <v>11.8</v>
      </c>
      <c r="J75">
        <v>2</v>
      </c>
      <c r="K75">
        <v>0</v>
      </c>
      <c r="L75">
        <v>-0.28524727524088866</v>
      </c>
      <c r="M75">
        <v>0.42916780886371231</v>
      </c>
      <c r="N75">
        <v>-0.84590727368588792</v>
      </c>
    </row>
    <row r="76" spans="7:14" x14ac:dyDescent="0.3">
      <c r="G76">
        <v>1</v>
      </c>
      <c r="H76">
        <v>1</v>
      </c>
      <c r="I76">
        <v>13.5</v>
      </c>
      <c r="J76">
        <v>3</v>
      </c>
      <c r="K76">
        <v>1</v>
      </c>
      <c r="L76">
        <v>0.81019104487431726</v>
      </c>
      <c r="M76">
        <v>0.69215021331225224</v>
      </c>
      <c r="N76">
        <v>-0.3679522756605445</v>
      </c>
    </row>
    <row r="77" spans="7:14" x14ac:dyDescent="0.3">
      <c r="G77">
        <v>1</v>
      </c>
      <c r="H77">
        <v>1</v>
      </c>
      <c r="I77">
        <v>16.899999999999999</v>
      </c>
      <c r="J77">
        <v>4</v>
      </c>
      <c r="K77">
        <v>1</v>
      </c>
      <c r="L77">
        <v>7.3784627566863215E-2</v>
      </c>
      <c r="M77">
        <v>0.51843779277547919</v>
      </c>
      <c r="N77">
        <v>-0.65693523387087016</v>
      </c>
    </row>
    <row r="78" spans="7:14" x14ac:dyDescent="0.3">
      <c r="G78">
        <v>1</v>
      </c>
      <c r="H78">
        <v>1</v>
      </c>
      <c r="I78">
        <v>10.8</v>
      </c>
      <c r="J78">
        <v>4</v>
      </c>
      <c r="K78">
        <v>1</v>
      </c>
      <c r="L78">
        <v>0.83889631979124557</v>
      </c>
      <c r="M78">
        <v>0.69823271729078584</v>
      </c>
      <c r="N78">
        <v>-0.35920282592642322</v>
      </c>
    </row>
    <row r="79" spans="7:14" x14ac:dyDescent="0.3">
      <c r="G79">
        <v>1</v>
      </c>
      <c r="H79">
        <v>1</v>
      </c>
      <c r="I79">
        <v>15.6</v>
      </c>
      <c r="J79">
        <v>2</v>
      </c>
      <c r="K79">
        <v>1</v>
      </c>
      <c r="L79">
        <v>0.85674265771716429</v>
      </c>
      <c r="M79">
        <v>0.70197965323847467</v>
      </c>
      <c r="N79">
        <v>-0.35385085936714672</v>
      </c>
    </row>
    <row r="80" spans="7:14" x14ac:dyDescent="0.3">
      <c r="G80">
        <v>1</v>
      </c>
      <c r="H80">
        <v>1</v>
      </c>
      <c r="I80">
        <v>13.9</v>
      </c>
      <c r="J80">
        <v>3</v>
      </c>
      <c r="K80">
        <v>1</v>
      </c>
      <c r="L80">
        <v>0.76001978636780021</v>
      </c>
      <c r="M80">
        <v>0.68135802960821257</v>
      </c>
      <c r="N80">
        <v>-0.38366737000477197</v>
      </c>
    </row>
    <row r="81" spans="7:14" x14ac:dyDescent="0.3">
      <c r="G81">
        <v>1</v>
      </c>
      <c r="H81">
        <v>1</v>
      </c>
      <c r="I81">
        <v>16.5</v>
      </c>
      <c r="J81">
        <v>3</v>
      </c>
      <c r="K81">
        <v>1</v>
      </c>
      <c r="L81">
        <v>0.43390660607544063</v>
      </c>
      <c r="M81">
        <v>0.60680614302660163</v>
      </c>
      <c r="N81">
        <v>-0.49954590791595543</v>
      </c>
    </row>
    <row r="82" spans="7:14" x14ac:dyDescent="0.3">
      <c r="G82">
        <v>1</v>
      </c>
      <c r="H82">
        <v>1</v>
      </c>
      <c r="I82">
        <v>17.899999999999999</v>
      </c>
      <c r="J82">
        <v>1</v>
      </c>
      <c r="K82">
        <v>1</v>
      </c>
      <c r="L82">
        <v>0.87820864130675291</v>
      </c>
      <c r="M82">
        <v>0.70645087007711505</v>
      </c>
      <c r="N82">
        <v>-0.34750161915225913</v>
      </c>
    </row>
    <row r="83" spans="7:14" x14ac:dyDescent="0.3">
      <c r="G83">
        <v>1</v>
      </c>
      <c r="H83">
        <v>1</v>
      </c>
      <c r="I83">
        <v>18.899999999999999</v>
      </c>
      <c r="J83">
        <v>4</v>
      </c>
      <c r="K83">
        <v>1</v>
      </c>
      <c r="L83">
        <v>-0.17707166496572135</v>
      </c>
      <c r="M83">
        <v>0.45584738831065363</v>
      </c>
      <c r="N83">
        <v>-0.78559720024118451</v>
      </c>
    </row>
    <row r="84" spans="7:14" x14ac:dyDescent="0.3">
      <c r="G84">
        <v>1</v>
      </c>
      <c r="H84">
        <v>1</v>
      </c>
      <c r="I84">
        <v>13.4</v>
      </c>
      <c r="J84">
        <v>4</v>
      </c>
      <c r="K84">
        <v>1</v>
      </c>
      <c r="L84">
        <v>0.51278313949888576</v>
      </c>
      <c r="M84">
        <v>0.62545868036917562</v>
      </c>
      <c r="N84">
        <v>-0.46927000981960315</v>
      </c>
    </row>
    <row r="85" spans="7:14" x14ac:dyDescent="0.3">
      <c r="G85">
        <v>1</v>
      </c>
      <c r="H85">
        <v>1</v>
      </c>
      <c r="I85">
        <v>16.899999999999999</v>
      </c>
      <c r="J85">
        <v>2</v>
      </c>
      <c r="K85">
        <v>0</v>
      </c>
      <c r="L85">
        <v>-0.92493082119897874</v>
      </c>
      <c r="M85">
        <v>0.28395427170143334</v>
      </c>
      <c r="N85">
        <v>-1.2589420689210578</v>
      </c>
    </row>
    <row r="86" spans="7:14" x14ac:dyDescent="0.3">
      <c r="G86">
        <v>1</v>
      </c>
      <c r="H86">
        <v>1</v>
      </c>
      <c r="I86">
        <v>16.899999999999999</v>
      </c>
      <c r="J86">
        <v>2</v>
      </c>
      <c r="K86">
        <v>0</v>
      </c>
      <c r="L86">
        <v>-0.92493082119897874</v>
      </c>
      <c r="M86">
        <v>0.28395427170143334</v>
      </c>
      <c r="N86">
        <v>-1.2589420689210578</v>
      </c>
    </row>
    <row r="87" spans="7:14" x14ac:dyDescent="0.3">
      <c r="G87">
        <v>1</v>
      </c>
      <c r="H87">
        <v>1</v>
      </c>
      <c r="I87">
        <v>17.8</v>
      </c>
      <c r="J87">
        <v>4</v>
      </c>
      <c r="K87">
        <v>0</v>
      </c>
      <c r="L87">
        <v>-1.6577175928427632</v>
      </c>
      <c r="M87">
        <v>0.16006862092611246</v>
      </c>
      <c r="N87">
        <v>-1.8321526749031851</v>
      </c>
    </row>
    <row r="88" spans="7:14" x14ac:dyDescent="0.3">
      <c r="G88">
        <v>1</v>
      </c>
      <c r="H88">
        <v>1</v>
      </c>
      <c r="I88">
        <v>15.8</v>
      </c>
      <c r="J88">
        <v>3</v>
      </c>
      <c r="K88">
        <v>0</v>
      </c>
      <c r="L88">
        <v>-1.0969105803081183</v>
      </c>
      <c r="M88">
        <v>0.25031920603936481</v>
      </c>
      <c r="N88">
        <v>-1.3850183514091994</v>
      </c>
    </row>
    <row r="89" spans="7:14" x14ac:dyDescent="0.3">
      <c r="G89">
        <v>1</v>
      </c>
      <c r="H89">
        <v>1</v>
      </c>
      <c r="I89">
        <v>16.899999999999999</v>
      </c>
      <c r="J89">
        <v>3</v>
      </c>
      <c r="K89">
        <v>0</v>
      </c>
      <c r="L89">
        <v>-1.2348815412010394</v>
      </c>
      <c r="M89">
        <v>0.22532818403454338</v>
      </c>
      <c r="N89">
        <v>-1.4901973437860985</v>
      </c>
    </row>
    <row r="90" spans="7:14" x14ac:dyDescent="0.3">
      <c r="G90">
        <v>1</v>
      </c>
      <c r="H90">
        <v>1</v>
      </c>
      <c r="I90">
        <v>18.8</v>
      </c>
      <c r="J90">
        <v>2</v>
      </c>
      <c r="K90">
        <v>1</v>
      </c>
      <c r="L90">
        <v>0.45537258966502892</v>
      </c>
      <c r="M90">
        <v>0.61191585336214194</v>
      </c>
      <c r="N90">
        <v>-0.49116050042935117</v>
      </c>
    </row>
    <row r="91" spans="7:14" x14ac:dyDescent="0.3">
      <c r="G91">
        <v>1</v>
      </c>
      <c r="H91">
        <v>1</v>
      </c>
      <c r="I91">
        <v>12.9</v>
      </c>
      <c r="J91">
        <v>5</v>
      </c>
      <c r="K91">
        <v>1</v>
      </c>
      <c r="L91">
        <v>0.26554649262997132</v>
      </c>
      <c r="M91">
        <v>0.5659992504238629</v>
      </c>
      <c r="N91">
        <v>-0.56916252511929588</v>
      </c>
    </row>
    <row r="92" spans="7:14" x14ac:dyDescent="0.3">
      <c r="G92">
        <v>1</v>
      </c>
      <c r="H92">
        <v>1</v>
      </c>
      <c r="I92">
        <v>13</v>
      </c>
      <c r="J92">
        <v>4</v>
      </c>
      <c r="K92">
        <v>1</v>
      </c>
      <c r="L92">
        <v>0.56295439800540281</v>
      </c>
      <c r="M92">
        <v>0.63713585500751013</v>
      </c>
      <c r="N92">
        <v>-0.4507723729822567</v>
      </c>
    </row>
    <row r="93" spans="7:14" x14ac:dyDescent="0.3">
      <c r="G93">
        <v>1</v>
      </c>
      <c r="H93">
        <v>1</v>
      </c>
      <c r="I93">
        <v>14.9</v>
      </c>
      <c r="J93">
        <v>1</v>
      </c>
      <c r="K93">
        <v>0</v>
      </c>
      <c r="L93">
        <v>-0.36412380866433397</v>
      </c>
      <c r="M93">
        <v>0.40996167597565508</v>
      </c>
      <c r="N93">
        <v>-0.89169159688278776</v>
      </c>
    </row>
    <row r="94" spans="7:14" x14ac:dyDescent="0.3">
      <c r="G94">
        <v>1</v>
      </c>
      <c r="H94">
        <v>1</v>
      </c>
      <c r="I94">
        <v>13.9</v>
      </c>
      <c r="J94">
        <v>1</v>
      </c>
      <c r="K94">
        <v>0</v>
      </c>
      <c r="L94">
        <v>-0.23869566239804169</v>
      </c>
      <c r="M94">
        <v>0.44060780922252646</v>
      </c>
      <c r="N94">
        <v>-0.81960012070712696</v>
      </c>
    </row>
    <row r="95" spans="7:14" x14ac:dyDescent="0.3">
      <c r="G95">
        <v>1</v>
      </c>
      <c r="H95">
        <v>1</v>
      </c>
      <c r="I95">
        <v>14.5</v>
      </c>
      <c r="J95">
        <v>1</v>
      </c>
      <c r="K95">
        <v>0</v>
      </c>
      <c r="L95">
        <v>-0.31395255015781692</v>
      </c>
      <c r="M95">
        <v>0.42215026056341021</v>
      </c>
      <c r="N95">
        <v>-0.86239396063737361</v>
      </c>
    </row>
    <row r="96" spans="7:14" x14ac:dyDescent="0.3">
      <c r="G96">
        <v>1</v>
      </c>
      <c r="H96">
        <v>1</v>
      </c>
      <c r="I96">
        <v>14.9</v>
      </c>
      <c r="J96">
        <v>1</v>
      </c>
      <c r="K96">
        <v>0</v>
      </c>
      <c r="L96">
        <v>-0.36412380866433397</v>
      </c>
      <c r="M96">
        <v>0.40996167597565508</v>
      </c>
      <c r="N96">
        <v>-0.89169159688278776</v>
      </c>
    </row>
    <row r="97" spans="7:14" x14ac:dyDescent="0.3">
      <c r="G97">
        <v>1</v>
      </c>
      <c r="H97">
        <v>1</v>
      </c>
      <c r="I97">
        <v>15.9</v>
      </c>
      <c r="J97">
        <v>1</v>
      </c>
      <c r="K97">
        <v>0</v>
      </c>
      <c r="L97">
        <v>-0.48955195493062625</v>
      </c>
      <c r="M97">
        <v>0.37999912130382479</v>
      </c>
      <c r="N97">
        <v>-0.96758633862273491</v>
      </c>
    </row>
    <row r="98" spans="7:14" x14ac:dyDescent="0.3">
      <c r="G98">
        <v>1</v>
      </c>
      <c r="H98">
        <v>1</v>
      </c>
      <c r="I98">
        <v>13.8</v>
      </c>
      <c r="J98">
        <v>1</v>
      </c>
      <c r="K98">
        <v>0</v>
      </c>
      <c r="L98">
        <v>-0.22615284777141237</v>
      </c>
      <c r="M98">
        <v>0.44370153304507215</v>
      </c>
      <c r="N98">
        <v>-0.81260316546447242</v>
      </c>
    </row>
    <row r="99" spans="7:14" x14ac:dyDescent="0.3">
      <c r="G99">
        <v>1</v>
      </c>
      <c r="H99">
        <v>1</v>
      </c>
      <c r="I99">
        <v>15.8</v>
      </c>
      <c r="J99">
        <v>1</v>
      </c>
      <c r="K99">
        <v>1</v>
      </c>
      <c r="L99">
        <v>1.1416077484659664</v>
      </c>
      <c r="M99">
        <v>0.75797470125407118</v>
      </c>
      <c r="N99">
        <v>-0.27710526955100462</v>
      </c>
    </row>
    <row r="100" spans="7:14" x14ac:dyDescent="0.3">
      <c r="G100">
        <v>1</v>
      </c>
      <c r="H100">
        <v>1</v>
      </c>
      <c r="I100">
        <v>12.4</v>
      </c>
      <c r="J100">
        <v>2</v>
      </c>
      <c r="K100">
        <v>1</v>
      </c>
      <c r="L100">
        <v>1.2581127257692994</v>
      </c>
      <c r="M100">
        <v>0.7787010529538988</v>
      </c>
      <c r="N100">
        <v>-0.25012806420555739</v>
      </c>
    </row>
    <row r="101" spans="7:14" x14ac:dyDescent="0.3">
      <c r="G101">
        <v>1</v>
      </c>
      <c r="H101">
        <v>1</v>
      </c>
      <c r="I101">
        <v>14.9</v>
      </c>
      <c r="J101">
        <v>1</v>
      </c>
      <c r="K101">
        <v>1</v>
      </c>
      <c r="L101">
        <v>1.2544930801056293</v>
      </c>
      <c r="M101">
        <v>0.77807666569804756</v>
      </c>
      <c r="N101">
        <v>-0.25093021763035339</v>
      </c>
    </row>
    <row r="102" spans="7:14" x14ac:dyDescent="0.3">
      <c r="G102">
        <v>1</v>
      </c>
      <c r="H102">
        <v>1</v>
      </c>
      <c r="I102">
        <v>17.899999999999999</v>
      </c>
      <c r="J102">
        <v>2</v>
      </c>
      <c r="K102">
        <v>0</v>
      </c>
      <c r="L102">
        <v>-1.0503589674652711</v>
      </c>
      <c r="M102">
        <v>0.2591561751696107</v>
      </c>
      <c r="N102">
        <v>-1.3503244060769282</v>
      </c>
    </row>
    <row r="103" spans="7:14" x14ac:dyDescent="0.3">
      <c r="G103">
        <v>1</v>
      </c>
      <c r="H103">
        <v>1</v>
      </c>
      <c r="I103">
        <v>19.899999999999999</v>
      </c>
      <c r="J103">
        <v>3</v>
      </c>
      <c r="K103">
        <v>0</v>
      </c>
      <c r="L103">
        <v>-1.6111659799999163</v>
      </c>
      <c r="M103">
        <v>0.1664267955134045</v>
      </c>
      <c r="N103">
        <v>-1.7931997328294906</v>
      </c>
    </row>
    <row r="104" spans="7:14" x14ac:dyDescent="0.3">
      <c r="G104">
        <v>1</v>
      </c>
      <c r="H104">
        <v>1</v>
      </c>
      <c r="I104">
        <v>19.899999999999999</v>
      </c>
      <c r="J104">
        <v>3</v>
      </c>
      <c r="K104">
        <v>0</v>
      </c>
      <c r="L104">
        <v>-1.6111659799999163</v>
      </c>
      <c r="M104">
        <v>0.1664267955134045</v>
      </c>
      <c r="N104">
        <v>-1.7931997328294906</v>
      </c>
    </row>
    <row r="105" spans="7:14" x14ac:dyDescent="0.3">
      <c r="G105">
        <v>1</v>
      </c>
      <c r="H105">
        <v>1</v>
      </c>
      <c r="I105">
        <v>16.899999999999999</v>
      </c>
      <c r="J105">
        <v>3</v>
      </c>
      <c r="K105">
        <v>0</v>
      </c>
      <c r="L105">
        <v>-1.2348815412010394</v>
      </c>
      <c r="M105">
        <v>0.22532818403454338</v>
      </c>
      <c r="N105">
        <v>-1.4901973437860985</v>
      </c>
    </row>
    <row r="106" spans="7:14" x14ac:dyDescent="0.3">
      <c r="G106">
        <v>1</v>
      </c>
      <c r="H106">
        <v>1</v>
      </c>
      <c r="I106">
        <v>21.9</v>
      </c>
      <c r="J106">
        <v>3</v>
      </c>
      <c r="K106">
        <v>0</v>
      </c>
      <c r="L106">
        <v>-1.8620222725325009</v>
      </c>
      <c r="M106">
        <v>0.13446751370701385</v>
      </c>
      <c r="N106">
        <v>-2.0064326428910726</v>
      </c>
    </row>
    <row r="107" spans="7:14" x14ac:dyDescent="0.3">
      <c r="G107">
        <v>1</v>
      </c>
      <c r="H107">
        <v>1</v>
      </c>
      <c r="I107">
        <v>17.899999999999999</v>
      </c>
      <c r="J107">
        <v>2</v>
      </c>
      <c r="K107">
        <v>0</v>
      </c>
      <c r="L107">
        <v>-1.0503589674652711</v>
      </c>
      <c r="M107">
        <v>0.2591561751696107</v>
      </c>
      <c r="N107">
        <v>-1.3503244060769282</v>
      </c>
    </row>
    <row r="108" spans="7:14" x14ac:dyDescent="0.3">
      <c r="G108">
        <v>1</v>
      </c>
      <c r="H108">
        <v>1</v>
      </c>
      <c r="I108">
        <v>3.4</v>
      </c>
      <c r="J108">
        <v>7</v>
      </c>
      <c r="K108">
        <v>0</v>
      </c>
      <c r="L108">
        <v>-0.78140444661433661</v>
      </c>
      <c r="M108">
        <v>0.31401727462523499</v>
      </c>
      <c r="N108">
        <v>-1.1583072798570908</v>
      </c>
    </row>
    <row r="109" spans="7:14" x14ac:dyDescent="0.3">
      <c r="G109">
        <v>1</v>
      </c>
      <c r="H109">
        <v>1</v>
      </c>
      <c r="I109">
        <v>19.899999999999999</v>
      </c>
      <c r="J109">
        <v>1</v>
      </c>
      <c r="K109">
        <v>1</v>
      </c>
      <c r="L109">
        <v>0.62735234877416834</v>
      </c>
      <c r="M109">
        <v>0.65188887318546251</v>
      </c>
      <c r="N109">
        <v>-0.42788117148161176</v>
      </c>
    </row>
    <row r="110" spans="7:14" x14ac:dyDescent="0.3">
      <c r="G110">
        <v>1</v>
      </c>
      <c r="H110">
        <v>1</v>
      </c>
      <c r="I110">
        <v>14.9</v>
      </c>
      <c r="J110">
        <v>1</v>
      </c>
      <c r="K110">
        <v>1</v>
      </c>
      <c r="L110">
        <v>1.2544930801056293</v>
      </c>
      <c r="M110">
        <v>0.77807666569804756</v>
      </c>
      <c r="N110">
        <v>-0.25093021763035339</v>
      </c>
    </row>
    <row r="111" spans="7:14" x14ac:dyDescent="0.3">
      <c r="G111">
        <v>1</v>
      </c>
      <c r="H111">
        <v>1</v>
      </c>
      <c r="I111">
        <v>14.8</v>
      </c>
      <c r="J111">
        <v>1</v>
      </c>
      <c r="K111">
        <v>1</v>
      </c>
      <c r="L111">
        <v>1.2670358947322586</v>
      </c>
      <c r="M111">
        <v>0.78023491975195514</v>
      </c>
      <c r="N111">
        <v>-0.24816022547466787</v>
      </c>
    </row>
    <row r="112" spans="7:14" x14ac:dyDescent="0.3">
      <c r="G112">
        <v>1</v>
      </c>
      <c r="H112">
        <v>1</v>
      </c>
      <c r="I112">
        <v>14.9</v>
      </c>
      <c r="J112">
        <v>1</v>
      </c>
      <c r="K112">
        <v>1</v>
      </c>
      <c r="L112">
        <v>1.2544930801056293</v>
      </c>
      <c r="M112">
        <v>0.77807666569804756</v>
      </c>
      <c r="N112">
        <v>-0.25093021763035339</v>
      </c>
    </row>
    <row r="113" spans="7:14" x14ac:dyDescent="0.3">
      <c r="G113">
        <v>1</v>
      </c>
      <c r="H113">
        <v>1</v>
      </c>
      <c r="I113">
        <v>10</v>
      </c>
      <c r="J113">
        <v>6</v>
      </c>
      <c r="K113">
        <v>1</v>
      </c>
      <c r="L113">
        <v>0.31933739680015805</v>
      </c>
      <c r="M113">
        <v>0.57916276218932061</v>
      </c>
      <c r="N113">
        <v>-0.54617173177764289</v>
      </c>
    </row>
    <row r="114" spans="7:14" x14ac:dyDescent="0.3">
      <c r="G114">
        <v>1</v>
      </c>
      <c r="H114">
        <v>1</v>
      </c>
      <c r="I114">
        <v>16.899999999999999</v>
      </c>
      <c r="J114">
        <v>2</v>
      </c>
      <c r="K114">
        <v>1</v>
      </c>
      <c r="L114">
        <v>0.6936860675709845</v>
      </c>
      <c r="M114">
        <v>0.6667864085783286</v>
      </c>
      <c r="N114">
        <v>-0.40528551136913132</v>
      </c>
    </row>
    <row r="115" spans="7:14" x14ac:dyDescent="0.3">
      <c r="G115">
        <v>1</v>
      </c>
      <c r="H115">
        <v>1</v>
      </c>
      <c r="I115">
        <v>12.9</v>
      </c>
      <c r="J115">
        <v>4</v>
      </c>
      <c r="K115">
        <v>1</v>
      </c>
      <c r="L115">
        <v>0.57549721263203191</v>
      </c>
      <c r="M115">
        <v>0.64003065823344729</v>
      </c>
      <c r="N115">
        <v>-0.44623920028599362</v>
      </c>
    </row>
    <row r="116" spans="7:14" x14ac:dyDescent="0.3">
      <c r="G116">
        <v>1</v>
      </c>
      <c r="H116">
        <v>1</v>
      </c>
      <c r="I116">
        <v>12.9</v>
      </c>
      <c r="J116">
        <v>4</v>
      </c>
      <c r="K116">
        <v>1</v>
      </c>
      <c r="L116">
        <v>0.57549721263203191</v>
      </c>
      <c r="M116">
        <v>0.64003065823344729</v>
      </c>
      <c r="N116">
        <v>-0.44623920028599362</v>
      </c>
    </row>
    <row r="117" spans="7:14" x14ac:dyDescent="0.3">
      <c r="G117">
        <v>1</v>
      </c>
      <c r="H117">
        <v>1</v>
      </c>
      <c r="I117">
        <v>15.9</v>
      </c>
      <c r="J117">
        <v>1</v>
      </c>
      <c r="K117">
        <v>1</v>
      </c>
      <c r="L117">
        <v>1.129064933839337</v>
      </c>
      <c r="M117">
        <v>0.7556662946681808</v>
      </c>
      <c r="N117">
        <v>-0.28015540942138217</v>
      </c>
    </row>
    <row r="118" spans="7:14" x14ac:dyDescent="0.3">
      <c r="G118">
        <v>1</v>
      </c>
      <c r="H118">
        <v>1</v>
      </c>
      <c r="I118">
        <v>15.9</v>
      </c>
      <c r="J118">
        <v>3</v>
      </c>
      <c r="K118">
        <v>1</v>
      </c>
      <c r="L118">
        <v>0.50916349383521564</v>
      </c>
      <c r="M118">
        <v>0.62461035743260762</v>
      </c>
      <c r="N118">
        <v>-0.47062725176567166</v>
      </c>
    </row>
    <row r="119" spans="7:14" x14ac:dyDescent="0.3">
      <c r="G119">
        <v>1</v>
      </c>
      <c r="H119">
        <v>1</v>
      </c>
      <c r="I119">
        <v>14.9</v>
      </c>
      <c r="J119">
        <v>3</v>
      </c>
      <c r="K119">
        <v>1</v>
      </c>
      <c r="L119">
        <v>0.63459164010150793</v>
      </c>
      <c r="M119">
        <v>0.65352987234626958</v>
      </c>
      <c r="N119">
        <v>-0.42536703564465733</v>
      </c>
    </row>
    <row r="120" spans="7:14" x14ac:dyDescent="0.3">
      <c r="G120">
        <v>1</v>
      </c>
      <c r="H120">
        <v>1</v>
      </c>
      <c r="I120">
        <v>5.9</v>
      </c>
      <c r="J120">
        <v>7</v>
      </c>
      <c r="K120">
        <v>1</v>
      </c>
      <c r="L120">
        <v>0.52364207648989591</v>
      </c>
      <c r="M120">
        <v>0.62799901047096762</v>
      </c>
      <c r="N120">
        <v>-0.46521668819835232</v>
      </c>
    </row>
    <row r="121" spans="7:14" x14ac:dyDescent="0.3">
      <c r="G121">
        <v>1</v>
      </c>
      <c r="H121">
        <v>1</v>
      </c>
      <c r="I121">
        <v>10.9</v>
      </c>
      <c r="J121">
        <v>5</v>
      </c>
      <c r="K121">
        <v>1</v>
      </c>
      <c r="L121">
        <v>0.51640278516255589</v>
      </c>
      <c r="M121">
        <v>0.62630623318232603</v>
      </c>
      <c r="N121">
        <v>-0.46791583710954571</v>
      </c>
    </row>
    <row r="122" spans="7:14" x14ac:dyDescent="0.3">
      <c r="G122">
        <v>1</v>
      </c>
      <c r="H122">
        <v>1</v>
      </c>
      <c r="I122">
        <v>18.899999999999999</v>
      </c>
      <c r="J122">
        <v>1</v>
      </c>
      <c r="K122">
        <v>1</v>
      </c>
      <c r="L122">
        <v>0.75278049504046063</v>
      </c>
      <c r="M122">
        <v>0.67978425304449452</v>
      </c>
      <c r="N122">
        <v>-0.3859798060888921</v>
      </c>
    </row>
    <row r="123" spans="7:14" x14ac:dyDescent="0.3">
      <c r="G123">
        <v>1</v>
      </c>
      <c r="H123">
        <v>1</v>
      </c>
      <c r="I123">
        <v>6.8</v>
      </c>
      <c r="J123">
        <v>6</v>
      </c>
      <c r="K123">
        <v>1</v>
      </c>
      <c r="L123">
        <v>0.72070746485229331</v>
      </c>
      <c r="M123">
        <v>0.67276278662344291</v>
      </c>
      <c r="N123">
        <v>-0.39636248305489896</v>
      </c>
    </row>
    <row r="124" spans="7:14" x14ac:dyDescent="0.3">
      <c r="G124">
        <v>1</v>
      </c>
      <c r="H124">
        <v>1</v>
      </c>
      <c r="I124">
        <v>10.8</v>
      </c>
      <c r="J124">
        <v>2</v>
      </c>
      <c r="K124">
        <v>0</v>
      </c>
      <c r="L124">
        <v>-0.15981912897459638</v>
      </c>
      <c r="M124">
        <v>0.46013004536167423</v>
      </c>
      <c r="N124">
        <v>-0.77624612214518984</v>
      </c>
    </row>
    <row r="125" spans="7:14" x14ac:dyDescent="0.3">
      <c r="G125">
        <v>1</v>
      </c>
      <c r="H125">
        <v>1</v>
      </c>
      <c r="I125">
        <v>10.9</v>
      </c>
      <c r="J125">
        <v>2</v>
      </c>
      <c r="K125">
        <v>0</v>
      </c>
      <c r="L125">
        <v>-0.17236194360122548</v>
      </c>
      <c r="M125">
        <v>0.45701587809423172</v>
      </c>
      <c r="N125">
        <v>-0.78303714450280681</v>
      </c>
    </row>
    <row r="126" spans="7:14" x14ac:dyDescent="0.3">
      <c r="G126">
        <v>1</v>
      </c>
      <c r="H126">
        <v>1</v>
      </c>
      <c r="I126">
        <v>10.9</v>
      </c>
      <c r="J126">
        <v>2</v>
      </c>
      <c r="K126">
        <v>0</v>
      </c>
      <c r="L126">
        <v>-0.17236194360122548</v>
      </c>
      <c r="M126">
        <v>0.45701587809423172</v>
      </c>
      <c r="N126">
        <v>-0.78303714450280681</v>
      </c>
    </row>
    <row r="127" spans="7:14" x14ac:dyDescent="0.3">
      <c r="G127">
        <v>1</v>
      </c>
      <c r="H127">
        <v>1</v>
      </c>
      <c r="I127">
        <v>18.899999999999999</v>
      </c>
      <c r="J127">
        <v>3</v>
      </c>
      <c r="K127">
        <v>1</v>
      </c>
      <c r="L127">
        <v>0.13287905503633923</v>
      </c>
      <c r="M127">
        <v>0.53317097023106919</v>
      </c>
      <c r="N127">
        <v>-0.6289131365875873</v>
      </c>
    </row>
    <row r="128" spans="7:14" x14ac:dyDescent="0.3">
      <c r="G128">
        <v>1</v>
      </c>
      <c r="H128">
        <v>1</v>
      </c>
      <c r="I128">
        <v>13.9</v>
      </c>
      <c r="J128">
        <v>4</v>
      </c>
      <c r="K128">
        <v>1</v>
      </c>
      <c r="L128">
        <v>0.45006906636573962</v>
      </c>
      <c r="M128">
        <v>0.61065565497101815</v>
      </c>
      <c r="N128">
        <v>-0.4932220548314537</v>
      </c>
    </row>
    <row r="129" spans="7:14" x14ac:dyDescent="0.3">
      <c r="G129">
        <v>1</v>
      </c>
      <c r="H129">
        <v>1</v>
      </c>
      <c r="I129">
        <v>11.9</v>
      </c>
      <c r="J129">
        <v>3</v>
      </c>
      <c r="K129">
        <v>1</v>
      </c>
      <c r="L129">
        <v>1.0108760789003848</v>
      </c>
      <c r="M129">
        <v>0.7331915642858694</v>
      </c>
      <c r="N129">
        <v>-0.31034826842119545</v>
      </c>
    </row>
    <row r="130" spans="7:14" x14ac:dyDescent="0.3">
      <c r="G130">
        <v>1</v>
      </c>
      <c r="H130">
        <v>1</v>
      </c>
      <c r="I130">
        <v>9.9</v>
      </c>
      <c r="J130">
        <v>2</v>
      </c>
      <c r="K130">
        <v>0</v>
      </c>
      <c r="L130">
        <v>-4.6933797334933192E-2</v>
      </c>
      <c r="M130">
        <v>0.48826870404385564</v>
      </c>
      <c r="N130">
        <v>-0.71688940162554449</v>
      </c>
    </row>
    <row r="131" spans="7:14" x14ac:dyDescent="0.3">
      <c r="G131">
        <v>1</v>
      </c>
      <c r="H131">
        <v>1</v>
      </c>
      <c r="I131">
        <v>6.8</v>
      </c>
      <c r="J131">
        <v>8</v>
      </c>
      <c r="K131">
        <v>0</v>
      </c>
      <c r="L131">
        <v>-1.5178108639217911</v>
      </c>
      <c r="M131">
        <v>0.17978410705271927</v>
      </c>
      <c r="N131">
        <v>-1.7159985532167512</v>
      </c>
    </row>
    <row r="132" spans="7:14" x14ac:dyDescent="0.3">
      <c r="G132">
        <v>1</v>
      </c>
      <c r="H132">
        <v>1</v>
      </c>
      <c r="I132">
        <v>10.4</v>
      </c>
      <c r="J132">
        <v>5</v>
      </c>
      <c r="K132">
        <v>0</v>
      </c>
      <c r="L132">
        <v>-1.0395000304742612</v>
      </c>
      <c r="M132">
        <v>0.26124647489254743</v>
      </c>
      <c r="N132">
        <v>-1.342290969028419</v>
      </c>
    </row>
    <row r="133" spans="7:14" x14ac:dyDescent="0.3">
      <c r="G133">
        <v>1</v>
      </c>
      <c r="H133">
        <v>1</v>
      </c>
      <c r="I133">
        <v>8.9</v>
      </c>
      <c r="J133">
        <v>5</v>
      </c>
      <c r="K133">
        <v>0</v>
      </c>
      <c r="L133">
        <v>-0.85135781107482278</v>
      </c>
      <c r="M133">
        <v>0.29914810325751806</v>
      </c>
      <c r="N133">
        <v>-1.2068164996057154</v>
      </c>
    </row>
    <row r="134" spans="7:14" x14ac:dyDescent="0.3">
      <c r="G134">
        <v>1</v>
      </c>
      <c r="H134">
        <v>1</v>
      </c>
      <c r="I134">
        <v>9.8000000000000007</v>
      </c>
      <c r="J134">
        <v>3</v>
      </c>
      <c r="K134">
        <v>0</v>
      </c>
      <c r="L134">
        <v>-0.34434170271036479</v>
      </c>
      <c r="M134">
        <v>0.41475521258914222</v>
      </c>
      <c r="N134">
        <v>-0.88006678196369525</v>
      </c>
    </row>
    <row r="135" spans="7:14" x14ac:dyDescent="0.3">
      <c r="G135">
        <v>1</v>
      </c>
      <c r="H135">
        <v>1</v>
      </c>
      <c r="I135">
        <v>7.9</v>
      </c>
      <c r="J135">
        <v>7</v>
      </c>
      <c r="K135">
        <v>0</v>
      </c>
      <c r="L135">
        <v>-1.3458311048126519</v>
      </c>
      <c r="M135">
        <v>0.20655277091082708</v>
      </c>
      <c r="N135">
        <v>-1.5771993500232122</v>
      </c>
    </row>
    <row r="136" spans="7:14" x14ac:dyDescent="0.3">
      <c r="G136">
        <v>1</v>
      </c>
      <c r="H136">
        <v>1</v>
      </c>
      <c r="I136">
        <v>9.6</v>
      </c>
      <c r="J136">
        <v>3</v>
      </c>
      <c r="K136">
        <v>0</v>
      </c>
      <c r="L136">
        <v>-0.31925607345710616</v>
      </c>
      <c r="M136">
        <v>0.4208570591415528</v>
      </c>
      <c r="N136">
        <v>-0.86546202993177523</v>
      </c>
    </row>
    <row r="137" spans="7:14" x14ac:dyDescent="0.3">
      <c r="G137">
        <v>1</v>
      </c>
      <c r="H137">
        <v>1</v>
      </c>
      <c r="I137">
        <v>6.9</v>
      </c>
      <c r="J137">
        <v>5</v>
      </c>
      <c r="K137">
        <v>0</v>
      </c>
      <c r="L137">
        <v>-0.60050151854223832</v>
      </c>
      <c r="M137">
        <v>0.35422896261888343</v>
      </c>
      <c r="N137">
        <v>-1.0378117878659725</v>
      </c>
    </row>
    <row r="138" spans="7:14" x14ac:dyDescent="0.3">
      <c r="G138">
        <v>1</v>
      </c>
      <c r="H138">
        <v>1</v>
      </c>
      <c r="I138">
        <v>33.9</v>
      </c>
      <c r="J138">
        <v>1</v>
      </c>
      <c r="K138">
        <v>1</v>
      </c>
      <c r="L138">
        <v>-1.1286416989539241</v>
      </c>
      <c r="M138">
        <v>0.24441185765274209</v>
      </c>
      <c r="N138">
        <v>-1.4089005354608828</v>
      </c>
    </row>
    <row r="139" spans="7:14" x14ac:dyDescent="0.3">
      <c r="G139">
        <v>1</v>
      </c>
      <c r="H139">
        <v>1</v>
      </c>
      <c r="I139">
        <v>29.9</v>
      </c>
      <c r="J139">
        <v>1</v>
      </c>
      <c r="K139">
        <v>1</v>
      </c>
      <c r="L139">
        <v>-0.62692911388875405</v>
      </c>
      <c r="M139">
        <v>0.34820717758298447</v>
      </c>
      <c r="N139">
        <v>-1.0549576384688171</v>
      </c>
    </row>
    <row r="140" spans="7:14" x14ac:dyDescent="0.3">
      <c r="G140">
        <v>1</v>
      </c>
      <c r="H140">
        <v>1</v>
      </c>
      <c r="I140">
        <v>14.3</v>
      </c>
      <c r="J140">
        <v>4</v>
      </c>
      <c r="K140">
        <v>1</v>
      </c>
      <c r="L140">
        <v>0.3998978078592228</v>
      </c>
      <c r="M140">
        <v>0.59866310710490167</v>
      </c>
      <c r="N140">
        <v>-0.51305626462164411</v>
      </c>
    </row>
    <row r="141" spans="7:14" x14ac:dyDescent="0.3">
      <c r="G141">
        <v>1</v>
      </c>
      <c r="H141">
        <v>1</v>
      </c>
      <c r="I141">
        <v>12.6</v>
      </c>
      <c r="J141">
        <v>3</v>
      </c>
      <c r="K141">
        <v>1</v>
      </c>
      <c r="L141">
        <v>0.92307637651398022</v>
      </c>
      <c r="M141">
        <v>0.71566852371930378</v>
      </c>
      <c r="N141">
        <v>-0.33453817491786386</v>
      </c>
    </row>
    <row r="142" spans="7:14" x14ac:dyDescent="0.3">
      <c r="G142">
        <v>1</v>
      </c>
      <c r="H142">
        <v>1</v>
      </c>
      <c r="I142">
        <v>13.8</v>
      </c>
      <c r="J142">
        <v>3</v>
      </c>
      <c r="K142">
        <v>1</v>
      </c>
      <c r="L142">
        <v>0.77256260099442953</v>
      </c>
      <c r="M142">
        <v>0.68407497490993252</v>
      </c>
      <c r="N142">
        <v>-0.37968775492516948</v>
      </c>
    </row>
    <row r="143" spans="7:14" x14ac:dyDescent="0.3">
      <c r="G143">
        <v>1</v>
      </c>
      <c r="H143">
        <v>1</v>
      </c>
      <c r="I143">
        <v>16.899999999999999</v>
      </c>
      <c r="J143">
        <v>3</v>
      </c>
      <c r="K143">
        <v>1</v>
      </c>
      <c r="L143">
        <v>0.3837353475689238</v>
      </c>
      <c r="M143">
        <v>0.59477370650537353</v>
      </c>
      <c r="N143">
        <v>-0.51957427097953235</v>
      </c>
    </row>
    <row r="144" spans="7:14" x14ac:dyDescent="0.3">
      <c r="G144">
        <v>1</v>
      </c>
      <c r="H144">
        <v>1</v>
      </c>
      <c r="I144">
        <v>16</v>
      </c>
      <c r="J144">
        <v>5</v>
      </c>
      <c r="K144">
        <v>1</v>
      </c>
      <c r="L144">
        <v>-0.12328076079553463</v>
      </c>
      <c r="M144">
        <v>0.46921878471336775</v>
      </c>
      <c r="N144">
        <v>-0.75668612738323238</v>
      </c>
    </row>
    <row r="145" spans="7:14" x14ac:dyDescent="0.3">
      <c r="G145">
        <v>1</v>
      </c>
      <c r="H145">
        <v>1</v>
      </c>
      <c r="I145">
        <v>18.899999999999999</v>
      </c>
      <c r="J145">
        <v>4</v>
      </c>
      <c r="K145">
        <v>1</v>
      </c>
      <c r="L145">
        <v>-0.17707166496572135</v>
      </c>
      <c r="M145">
        <v>0.45584738831065363</v>
      </c>
      <c r="N145">
        <v>-0.78559720024118451</v>
      </c>
    </row>
    <row r="146" spans="7:14" x14ac:dyDescent="0.3">
      <c r="G146">
        <v>1</v>
      </c>
      <c r="H146">
        <v>1</v>
      </c>
      <c r="I146">
        <v>20.399999999999999</v>
      </c>
      <c r="J146">
        <v>3</v>
      </c>
      <c r="K146">
        <v>1</v>
      </c>
      <c r="L146">
        <v>-5.5263164363099415E-2</v>
      </c>
      <c r="M146">
        <v>0.48618772397451315</v>
      </c>
      <c r="N146">
        <v>-0.72116046634007225</v>
      </c>
    </row>
    <row r="147" spans="7:14" x14ac:dyDescent="0.3">
      <c r="G147">
        <v>1</v>
      </c>
      <c r="H147">
        <v>1</v>
      </c>
      <c r="I147">
        <v>40.9</v>
      </c>
      <c r="J147">
        <v>1</v>
      </c>
      <c r="K147">
        <v>1</v>
      </c>
      <c r="L147">
        <v>-2.0066387228179696</v>
      </c>
      <c r="M147">
        <v>0.11850765889399749</v>
      </c>
      <c r="N147">
        <v>-2.1327776884786536</v>
      </c>
    </row>
    <row r="148" spans="7:14" x14ac:dyDescent="0.3">
      <c r="G148">
        <v>1</v>
      </c>
      <c r="H148">
        <v>1</v>
      </c>
      <c r="I148">
        <v>33.9</v>
      </c>
      <c r="J148">
        <v>1</v>
      </c>
      <c r="K148">
        <v>1</v>
      </c>
      <c r="L148">
        <v>-1.1286416989539241</v>
      </c>
      <c r="M148">
        <v>0.24441185765274209</v>
      </c>
      <c r="N148">
        <v>-1.4089005354608828</v>
      </c>
    </row>
    <row r="149" spans="7:14" x14ac:dyDescent="0.3">
      <c r="G149">
        <v>1</v>
      </c>
      <c r="H149">
        <v>1</v>
      </c>
      <c r="I149">
        <v>21.9</v>
      </c>
      <c r="J149">
        <v>4</v>
      </c>
      <c r="K149">
        <v>1</v>
      </c>
      <c r="L149">
        <v>-0.55335610376459821</v>
      </c>
      <c r="M149">
        <v>0.36508611836027527</v>
      </c>
      <c r="N149">
        <v>-1.0076220125161954</v>
      </c>
    </row>
    <row r="150" spans="7:14" x14ac:dyDescent="0.3">
      <c r="G150">
        <v>0</v>
      </c>
      <c r="H150">
        <v>1</v>
      </c>
      <c r="I150">
        <v>11.9</v>
      </c>
      <c r="J150">
        <v>7</v>
      </c>
      <c r="K150">
        <v>0</v>
      </c>
      <c r="L150">
        <v>-1.8475436898778208</v>
      </c>
      <c r="M150">
        <v>0.13616155398151872</v>
      </c>
      <c r="N150">
        <v>-0.1463695114366329</v>
      </c>
    </row>
    <row r="151" spans="7:14" x14ac:dyDescent="0.3">
      <c r="G151">
        <v>0</v>
      </c>
      <c r="H151">
        <v>1</v>
      </c>
      <c r="I151">
        <v>6.9</v>
      </c>
      <c r="J151">
        <v>7</v>
      </c>
      <c r="K151">
        <v>0</v>
      </c>
      <c r="L151">
        <v>-1.2204029585463596</v>
      </c>
      <c r="M151">
        <v>0.22786554512832938</v>
      </c>
      <c r="N151">
        <v>-0.25859657978066675</v>
      </c>
    </row>
    <row r="152" spans="7:14" x14ac:dyDescent="0.3">
      <c r="G152">
        <v>0</v>
      </c>
      <c r="H152">
        <v>1</v>
      </c>
      <c r="I152">
        <v>7.8</v>
      </c>
      <c r="J152">
        <v>7</v>
      </c>
      <c r="K152">
        <v>0</v>
      </c>
      <c r="L152">
        <v>-1.3332882901860224</v>
      </c>
      <c r="M152">
        <v>0.20861596364231427</v>
      </c>
      <c r="N152">
        <v>-0.23397192162965177</v>
      </c>
    </row>
    <row r="153" spans="7:14" x14ac:dyDescent="0.3">
      <c r="G153">
        <v>0</v>
      </c>
      <c r="H153">
        <v>1</v>
      </c>
      <c r="I153">
        <v>9.9</v>
      </c>
      <c r="J153">
        <v>6</v>
      </c>
      <c r="K153">
        <v>0</v>
      </c>
      <c r="L153">
        <v>-1.2867366773431759</v>
      </c>
      <c r="M153">
        <v>0.21640567419842199</v>
      </c>
      <c r="N153">
        <v>-0.24386383413044205</v>
      </c>
    </row>
    <row r="154" spans="7:14" x14ac:dyDescent="0.3">
      <c r="G154">
        <v>0</v>
      </c>
      <c r="H154">
        <v>1</v>
      </c>
      <c r="I154">
        <v>11</v>
      </c>
      <c r="J154">
        <v>6</v>
      </c>
      <c r="K154">
        <v>0</v>
      </c>
      <c r="L154">
        <v>-1.4247076382360975</v>
      </c>
      <c r="M154">
        <v>0.19392463510282151</v>
      </c>
      <c r="N154">
        <v>-0.21557803601160436</v>
      </c>
    </row>
    <row r="155" spans="7:14" x14ac:dyDescent="0.3">
      <c r="G155">
        <v>0</v>
      </c>
      <c r="H155">
        <v>1</v>
      </c>
      <c r="I155">
        <v>14.9</v>
      </c>
      <c r="J155">
        <v>5</v>
      </c>
      <c r="K155">
        <v>0</v>
      </c>
      <c r="L155">
        <v>-1.6039266886725765</v>
      </c>
      <c r="M155">
        <v>0.16743352123936095</v>
      </c>
      <c r="N155">
        <v>-0.18324220594859442</v>
      </c>
    </row>
    <row r="156" spans="7:14" x14ac:dyDescent="0.3">
      <c r="G156">
        <v>0</v>
      </c>
      <c r="H156">
        <v>1</v>
      </c>
      <c r="I156">
        <v>14.9</v>
      </c>
      <c r="J156">
        <v>4</v>
      </c>
      <c r="K156">
        <v>0</v>
      </c>
      <c r="L156">
        <v>-1.2939759686705159</v>
      </c>
      <c r="M156">
        <v>0.21518059720064722</v>
      </c>
      <c r="N156">
        <v>-0.24230164779583246</v>
      </c>
    </row>
    <row r="157" spans="7:14" x14ac:dyDescent="0.3">
      <c r="G157">
        <v>0</v>
      </c>
      <c r="H157">
        <v>1</v>
      </c>
      <c r="I157">
        <v>16.899999999999999</v>
      </c>
      <c r="J157">
        <v>4</v>
      </c>
      <c r="K157">
        <v>0</v>
      </c>
      <c r="L157">
        <v>-1.5448322612031</v>
      </c>
      <c r="M157">
        <v>0.17583390386006295</v>
      </c>
      <c r="N157">
        <v>-0.19338319640040938</v>
      </c>
    </row>
    <row r="158" spans="7:14" x14ac:dyDescent="0.3">
      <c r="G158">
        <v>0</v>
      </c>
      <c r="H158">
        <v>1</v>
      </c>
      <c r="I158">
        <v>14.9</v>
      </c>
      <c r="J158">
        <v>3</v>
      </c>
      <c r="K158">
        <v>0</v>
      </c>
      <c r="L158">
        <v>-0.98402524866845531</v>
      </c>
      <c r="M158">
        <v>0.27209381689123219</v>
      </c>
      <c r="N158">
        <v>-0.31758310844590809</v>
      </c>
    </row>
    <row r="159" spans="7:14" x14ac:dyDescent="0.3">
      <c r="G159">
        <v>0</v>
      </c>
      <c r="H159">
        <v>1</v>
      </c>
      <c r="I159">
        <v>17.899999999999999</v>
      </c>
      <c r="J159">
        <v>4</v>
      </c>
      <c r="K159">
        <v>0</v>
      </c>
      <c r="L159">
        <v>-1.6702604074693923</v>
      </c>
      <c r="M159">
        <v>0.15838946285766886</v>
      </c>
      <c r="N159">
        <v>-0.17243791670833133</v>
      </c>
    </row>
    <row r="160" spans="7:14" x14ac:dyDescent="0.3">
      <c r="G160">
        <v>0</v>
      </c>
      <c r="H160">
        <v>1</v>
      </c>
      <c r="I160">
        <v>18.899999999999999</v>
      </c>
      <c r="J160">
        <v>4</v>
      </c>
      <c r="K160">
        <v>0</v>
      </c>
      <c r="L160">
        <v>-1.7956885537356846</v>
      </c>
      <c r="M160">
        <v>0.14237670525792737</v>
      </c>
      <c r="N160">
        <v>-0.15359032632219444</v>
      </c>
    </row>
    <row r="161" spans="7:14" x14ac:dyDescent="0.3">
      <c r="G161">
        <v>0</v>
      </c>
      <c r="H161">
        <v>1</v>
      </c>
      <c r="I161">
        <v>17.899999999999999</v>
      </c>
      <c r="J161">
        <v>4</v>
      </c>
      <c r="K161">
        <v>0</v>
      </c>
      <c r="L161">
        <v>-1.6702604074693923</v>
      </c>
      <c r="M161">
        <v>0.15838946285766886</v>
      </c>
      <c r="N161">
        <v>-0.17243791670833133</v>
      </c>
    </row>
    <row r="162" spans="7:14" x14ac:dyDescent="0.3">
      <c r="G162">
        <v>0</v>
      </c>
      <c r="H162">
        <v>1</v>
      </c>
      <c r="I162">
        <v>17.899999999999999</v>
      </c>
      <c r="J162">
        <v>4</v>
      </c>
      <c r="K162">
        <v>0</v>
      </c>
      <c r="L162">
        <v>-1.6702604074693923</v>
      </c>
      <c r="M162">
        <v>0.15838946285766886</v>
      </c>
      <c r="N162">
        <v>-0.17243791670833133</v>
      </c>
    </row>
    <row r="163" spans="7:14" x14ac:dyDescent="0.3">
      <c r="G163">
        <v>0</v>
      </c>
      <c r="H163">
        <v>1</v>
      </c>
      <c r="I163">
        <v>26.9</v>
      </c>
      <c r="J163">
        <v>1</v>
      </c>
      <c r="K163">
        <v>0</v>
      </c>
      <c r="L163">
        <v>-1.8692615638598409</v>
      </c>
      <c r="M163">
        <v>0.13362718887027189</v>
      </c>
      <c r="N163">
        <v>-0.1434399652169786</v>
      </c>
    </row>
    <row r="164" spans="7:14" x14ac:dyDescent="0.3">
      <c r="G164">
        <v>0</v>
      </c>
      <c r="H164">
        <v>1</v>
      </c>
      <c r="I164">
        <v>22.9</v>
      </c>
      <c r="J164">
        <v>1</v>
      </c>
      <c r="K164">
        <v>0</v>
      </c>
      <c r="L164">
        <v>-1.3675489787946717</v>
      </c>
      <c r="M164">
        <v>0.20301613443067121</v>
      </c>
      <c r="N164">
        <v>-0.22692084434999701</v>
      </c>
    </row>
    <row r="165" spans="7:14" x14ac:dyDescent="0.3">
      <c r="G165">
        <v>0</v>
      </c>
      <c r="H165">
        <v>1</v>
      </c>
      <c r="I165">
        <v>7.9</v>
      </c>
      <c r="J165">
        <v>8</v>
      </c>
      <c r="K165">
        <v>0</v>
      </c>
      <c r="L165">
        <v>-1.6557818248147127</v>
      </c>
      <c r="M165">
        <v>0.16032904975543513</v>
      </c>
      <c r="N165">
        <v>-0.17474518978873799</v>
      </c>
    </row>
    <row r="166" spans="7:14" x14ac:dyDescent="0.3">
      <c r="G166">
        <v>0</v>
      </c>
      <c r="H166">
        <v>1</v>
      </c>
      <c r="I166">
        <v>15.9</v>
      </c>
      <c r="J166">
        <v>4</v>
      </c>
      <c r="K166">
        <v>0</v>
      </c>
      <c r="L166">
        <v>-1.4194041149368082</v>
      </c>
      <c r="M166">
        <v>0.19475501656723346</v>
      </c>
      <c r="N166">
        <v>-0.21660872061604428</v>
      </c>
    </row>
    <row r="167" spans="7:14" x14ac:dyDescent="0.3">
      <c r="G167">
        <v>0</v>
      </c>
      <c r="H167">
        <v>1</v>
      </c>
      <c r="I167">
        <v>16.899999999999999</v>
      </c>
      <c r="J167">
        <v>3</v>
      </c>
      <c r="K167">
        <v>0</v>
      </c>
      <c r="L167">
        <v>-1.2348815412010394</v>
      </c>
      <c r="M167">
        <v>0.22532818403454338</v>
      </c>
      <c r="N167">
        <v>-0.25531580258505926</v>
      </c>
    </row>
    <row r="168" spans="7:14" x14ac:dyDescent="0.3">
      <c r="G168">
        <v>0</v>
      </c>
      <c r="H168">
        <v>1</v>
      </c>
      <c r="I168">
        <v>16.399999999999999</v>
      </c>
      <c r="J168">
        <v>3</v>
      </c>
      <c r="K168">
        <v>0</v>
      </c>
      <c r="L168">
        <v>-1.1721674680678935</v>
      </c>
      <c r="M168">
        <v>0.23646342771213244</v>
      </c>
      <c r="N168">
        <v>-0.2697942546352064</v>
      </c>
    </row>
    <row r="169" spans="7:14" x14ac:dyDescent="0.3">
      <c r="G169">
        <v>0</v>
      </c>
      <c r="H169">
        <v>1</v>
      </c>
      <c r="I169">
        <v>16.899999999999999</v>
      </c>
      <c r="J169">
        <v>2</v>
      </c>
      <c r="K169">
        <v>0</v>
      </c>
      <c r="L169">
        <v>-0.92493082119897874</v>
      </c>
      <c r="M169">
        <v>0.28395427170143334</v>
      </c>
      <c r="N169">
        <v>-0.33401124772207902</v>
      </c>
    </row>
    <row r="170" spans="7:14" x14ac:dyDescent="0.3">
      <c r="G170">
        <v>0</v>
      </c>
      <c r="H170">
        <v>1</v>
      </c>
      <c r="I170">
        <v>17.899999999999999</v>
      </c>
      <c r="J170">
        <v>2</v>
      </c>
      <c r="K170">
        <v>0</v>
      </c>
      <c r="L170">
        <v>-1.0503589674652711</v>
      </c>
      <c r="M170">
        <v>0.2591561751696107</v>
      </c>
      <c r="N170">
        <v>-0.29996543861165714</v>
      </c>
    </row>
    <row r="171" spans="7:14" x14ac:dyDescent="0.3">
      <c r="G171">
        <v>0</v>
      </c>
      <c r="H171">
        <v>1</v>
      </c>
      <c r="I171">
        <v>14.9</v>
      </c>
      <c r="J171">
        <v>3</v>
      </c>
      <c r="K171">
        <v>0</v>
      </c>
      <c r="L171">
        <v>-0.98402524866845531</v>
      </c>
      <c r="M171">
        <v>0.27209381689123219</v>
      </c>
      <c r="N171">
        <v>-0.31758310844590809</v>
      </c>
    </row>
    <row r="172" spans="7:14" x14ac:dyDescent="0.3">
      <c r="G172">
        <v>0</v>
      </c>
      <c r="H172">
        <v>1</v>
      </c>
      <c r="I172">
        <v>16.899999999999999</v>
      </c>
      <c r="J172">
        <v>3</v>
      </c>
      <c r="K172">
        <v>0</v>
      </c>
      <c r="L172">
        <v>-1.2348815412010394</v>
      </c>
      <c r="M172">
        <v>0.22532818403454338</v>
      </c>
      <c r="N172">
        <v>-0.25531580258505926</v>
      </c>
    </row>
    <row r="173" spans="7:14" x14ac:dyDescent="0.3">
      <c r="G173">
        <v>0</v>
      </c>
      <c r="H173">
        <v>1</v>
      </c>
      <c r="I173">
        <v>15.9</v>
      </c>
      <c r="J173">
        <v>3</v>
      </c>
      <c r="K173">
        <v>0</v>
      </c>
      <c r="L173">
        <v>-1.1094533949347476</v>
      </c>
      <c r="M173">
        <v>0.24797280668410579</v>
      </c>
      <c r="N173">
        <v>-0.28498279436177476</v>
      </c>
    </row>
    <row r="174" spans="7:14" x14ac:dyDescent="0.3">
      <c r="G174">
        <v>0</v>
      </c>
      <c r="H174">
        <v>1</v>
      </c>
      <c r="I174">
        <v>17.899999999999999</v>
      </c>
      <c r="J174">
        <v>2</v>
      </c>
      <c r="K174">
        <v>0</v>
      </c>
      <c r="L174">
        <v>-1.0503589674652711</v>
      </c>
      <c r="M174">
        <v>0.2591561751696107</v>
      </c>
      <c r="N174">
        <v>-0.29996543861165714</v>
      </c>
    </row>
    <row r="175" spans="7:14" x14ac:dyDescent="0.3">
      <c r="G175">
        <v>0</v>
      </c>
      <c r="H175">
        <v>1</v>
      </c>
      <c r="I175">
        <v>18.899999999999999</v>
      </c>
      <c r="J175">
        <v>2</v>
      </c>
      <c r="K175">
        <v>0</v>
      </c>
      <c r="L175">
        <v>-1.1757871137315634</v>
      </c>
      <c r="M175">
        <v>0.23581052972539437</v>
      </c>
      <c r="N175">
        <v>-0.26893952282034289</v>
      </c>
    </row>
    <row r="176" spans="7:14" x14ac:dyDescent="0.3">
      <c r="G176">
        <v>0</v>
      </c>
      <c r="H176">
        <v>1</v>
      </c>
      <c r="I176">
        <v>7.1</v>
      </c>
      <c r="J176">
        <v>8</v>
      </c>
      <c r="K176">
        <v>0</v>
      </c>
      <c r="L176">
        <v>-1.5554393078016786</v>
      </c>
      <c r="M176">
        <v>0.17430205102023422</v>
      </c>
      <c r="N176">
        <v>-0.19152625153935435</v>
      </c>
    </row>
    <row r="177" spans="7:14" x14ac:dyDescent="0.3">
      <c r="G177">
        <v>0</v>
      </c>
      <c r="H177">
        <v>1</v>
      </c>
      <c r="I177">
        <v>13.9</v>
      </c>
      <c r="J177">
        <v>4</v>
      </c>
      <c r="K177">
        <v>0</v>
      </c>
      <c r="L177">
        <v>-1.1685478224042236</v>
      </c>
      <c r="M177">
        <v>0.23711757249738738</v>
      </c>
      <c r="N177">
        <v>-0.27065135196613604</v>
      </c>
    </row>
    <row r="178" spans="7:14" x14ac:dyDescent="0.3">
      <c r="G178">
        <v>0</v>
      </c>
      <c r="H178">
        <v>1</v>
      </c>
      <c r="I178">
        <v>11.3</v>
      </c>
      <c r="J178">
        <v>4</v>
      </c>
      <c r="K178">
        <v>0</v>
      </c>
      <c r="L178">
        <v>-0.84243464211186381</v>
      </c>
      <c r="M178">
        <v>0.30102226812563221</v>
      </c>
      <c r="N178">
        <v>-0.35813639437399053</v>
      </c>
    </row>
    <row r="179" spans="7:14" x14ac:dyDescent="0.3">
      <c r="G179">
        <v>0</v>
      </c>
      <c r="H179">
        <v>1</v>
      </c>
      <c r="I179">
        <v>13.9</v>
      </c>
      <c r="J179">
        <v>4</v>
      </c>
      <c r="K179">
        <v>0</v>
      </c>
      <c r="L179">
        <v>-1.1685478224042236</v>
      </c>
      <c r="M179">
        <v>0.23711757249738738</v>
      </c>
      <c r="N179">
        <v>-0.27065135196613604</v>
      </c>
    </row>
    <row r="180" spans="7:14" x14ac:dyDescent="0.3">
      <c r="G180">
        <v>0</v>
      </c>
      <c r="H180">
        <v>1</v>
      </c>
      <c r="I180">
        <v>13.9</v>
      </c>
      <c r="J180">
        <v>3</v>
      </c>
      <c r="K180">
        <v>0</v>
      </c>
      <c r="L180">
        <v>-0.85859710240216303</v>
      </c>
      <c r="M180">
        <v>0.29763253447840954</v>
      </c>
      <c r="N180">
        <v>-0.35329855675222582</v>
      </c>
    </row>
    <row r="181" spans="7:14" x14ac:dyDescent="0.3">
      <c r="G181">
        <v>0</v>
      </c>
      <c r="H181">
        <v>1</v>
      </c>
      <c r="I181">
        <v>16.7</v>
      </c>
      <c r="J181">
        <v>3</v>
      </c>
      <c r="K181">
        <v>0</v>
      </c>
      <c r="L181">
        <v>-1.2097959119477812</v>
      </c>
      <c r="M181">
        <v>0.2297371639748069</v>
      </c>
      <c r="N181">
        <v>-0.26102347689226052</v>
      </c>
    </row>
    <row r="182" spans="7:14" x14ac:dyDescent="0.3">
      <c r="G182">
        <v>0</v>
      </c>
      <c r="H182">
        <v>1</v>
      </c>
      <c r="I182">
        <v>16.899999999999999</v>
      </c>
      <c r="J182">
        <v>3</v>
      </c>
      <c r="K182">
        <v>0</v>
      </c>
      <c r="L182">
        <v>-1.2348815412010394</v>
      </c>
      <c r="M182">
        <v>0.22532818403454338</v>
      </c>
      <c r="N182">
        <v>-0.25531580258505926</v>
      </c>
    </row>
    <row r="183" spans="7:14" x14ac:dyDescent="0.3">
      <c r="G183">
        <v>0</v>
      </c>
      <c r="H183">
        <v>1</v>
      </c>
      <c r="I183">
        <v>15.9</v>
      </c>
      <c r="J183">
        <v>3</v>
      </c>
      <c r="K183">
        <v>0</v>
      </c>
      <c r="L183">
        <v>-1.1094533949347476</v>
      </c>
      <c r="M183">
        <v>0.24797280668410579</v>
      </c>
      <c r="N183">
        <v>-0.28498279436177476</v>
      </c>
    </row>
    <row r="184" spans="7:14" x14ac:dyDescent="0.3">
      <c r="G184">
        <v>0</v>
      </c>
      <c r="H184">
        <v>1</v>
      </c>
      <c r="I184">
        <v>17.899999999999999</v>
      </c>
      <c r="J184">
        <v>3</v>
      </c>
      <c r="K184">
        <v>0</v>
      </c>
      <c r="L184">
        <v>-1.3603096874673317</v>
      </c>
      <c r="M184">
        <v>0.20418997456653742</v>
      </c>
      <c r="N184">
        <v>-0.22839478313769626</v>
      </c>
    </row>
    <row r="185" spans="7:14" x14ac:dyDescent="0.3">
      <c r="G185">
        <v>0</v>
      </c>
      <c r="H185">
        <v>1</v>
      </c>
      <c r="I185">
        <v>16.899999999999999</v>
      </c>
      <c r="J185">
        <v>2</v>
      </c>
      <c r="K185">
        <v>0</v>
      </c>
      <c r="L185">
        <v>-0.92493082119897874</v>
      </c>
      <c r="M185">
        <v>0.28395427170143334</v>
      </c>
      <c r="N185">
        <v>-0.33401124772207902</v>
      </c>
    </row>
    <row r="186" spans="7:14" x14ac:dyDescent="0.3">
      <c r="G186">
        <v>0</v>
      </c>
      <c r="H186">
        <v>1</v>
      </c>
      <c r="I186">
        <v>13.9</v>
      </c>
      <c r="J186">
        <v>5</v>
      </c>
      <c r="K186">
        <v>0</v>
      </c>
      <c r="L186">
        <v>-1.4784985424062842</v>
      </c>
      <c r="M186">
        <v>0.18565431271418506</v>
      </c>
      <c r="N186">
        <v>-0.20537032587415929</v>
      </c>
    </row>
    <row r="187" spans="7:14" x14ac:dyDescent="0.3">
      <c r="G187">
        <v>0</v>
      </c>
      <c r="H187">
        <v>1</v>
      </c>
      <c r="I187">
        <v>14.9</v>
      </c>
      <c r="J187">
        <v>4</v>
      </c>
      <c r="K187">
        <v>0</v>
      </c>
      <c r="L187">
        <v>-1.2939759686705159</v>
      </c>
      <c r="M187">
        <v>0.21518059720064722</v>
      </c>
      <c r="N187">
        <v>-0.24230164779583246</v>
      </c>
    </row>
    <row r="188" spans="7:14" x14ac:dyDescent="0.3">
      <c r="G188">
        <v>0</v>
      </c>
      <c r="H188">
        <v>1</v>
      </c>
      <c r="I188">
        <v>11.9</v>
      </c>
      <c r="J188">
        <v>4</v>
      </c>
      <c r="K188">
        <v>0</v>
      </c>
      <c r="L188">
        <v>-0.91769152987163904</v>
      </c>
      <c r="M188">
        <v>0.28542849440493751</v>
      </c>
      <c r="N188">
        <v>-0.33607220880992023</v>
      </c>
    </row>
    <row r="189" spans="7:14" x14ac:dyDescent="0.3">
      <c r="G189">
        <v>0</v>
      </c>
      <c r="H189">
        <v>1</v>
      </c>
      <c r="I189">
        <v>14.9</v>
      </c>
      <c r="J189">
        <v>3</v>
      </c>
      <c r="K189">
        <v>0</v>
      </c>
      <c r="L189">
        <v>-0.98402524866845531</v>
      </c>
      <c r="M189">
        <v>0.27209381689123219</v>
      </c>
      <c r="N189">
        <v>-0.31758310844590809</v>
      </c>
    </row>
    <row r="190" spans="7:14" x14ac:dyDescent="0.3">
      <c r="G190">
        <v>0</v>
      </c>
      <c r="H190">
        <v>1</v>
      </c>
      <c r="I190">
        <v>15.9</v>
      </c>
      <c r="J190">
        <v>1</v>
      </c>
      <c r="K190">
        <v>0</v>
      </c>
      <c r="L190">
        <v>-0.48955195493062625</v>
      </c>
      <c r="M190">
        <v>0.37999912130382479</v>
      </c>
      <c r="N190">
        <v>-0.47803438369210854</v>
      </c>
    </row>
    <row r="191" spans="7:14" x14ac:dyDescent="0.3">
      <c r="G191">
        <v>0</v>
      </c>
      <c r="H191">
        <v>1</v>
      </c>
      <c r="I191">
        <v>16.899999999999999</v>
      </c>
      <c r="J191">
        <v>3</v>
      </c>
      <c r="K191">
        <v>0</v>
      </c>
      <c r="L191">
        <v>-1.2348815412010394</v>
      </c>
      <c r="M191">
        <v>0.22532818403454338</v>
      </c>
      <c r="N191">
        <v>-0.25531580258505926</v>
      </c>
    </row>
    <row r="192" spans="7:14" x14ac:dyDescent="0.3">
      <c r="G192">
        <v>0</v>
      </c>
      <c r="H192">
        <v>1</v>
      </c>
      <c r="I192">
        <v>23.9</v>
      </c>
      <c r="J192">
        <v>1</v>
      </c>
      <c r="K192">
        <v>0</v>
      </c>
      <c r="L192">
        <v>-1.492977125060964</v>
      </c>
      <c r="M192">
        <v>0.18347529766798107</v>
      </c>
      <c r="N192">
        <v>-0.20269811310149458</v>
      </c>
    </row>
    <row r="193" spans="7:14" x14ac:dyDescent="0.3">
      <c r="G193">
        <v>0</v>
      </c>
      <c r="H193">
        <v>1</v>
      </c>
      <c r="I193">
        <v>15.9</v>
      </c>
      <c r="J193">
        <v>1</v>
      </c>
      <c r="K193">
        <v>0</v>
      </c>
      <c r="L193">
        <v>-0.48955195493062625</v>
      </c>
      <c r="M193">
        <v>0.37999912130382479</v>
      </c>
      <c r="N193">
        <v>-0.47803438369210854</v>
      </c>
    </row>
    <row r="194" spans="7:14" x14ac:dyDescent="0.3">
      <c r="G194">
        <v>0</v>
      </c>
      <c r="H194">
        <v>1</v>
      </c>
      <c r="I194">
        <v>12.9</v>
      </c>
      <c r="J194">
        <v>4</v>
      </c>
      <c r="K194">
        <v>0</v>
      </c>
      <c r="L194">
        <v>-1.0431196761379313</v>
      </c>
      <c r="M194">
        <v>0.26054849898297999</v>
      </c>
      <c r="N194">
        <v>-0.30184658246132395</v>
      </c>
    </row>
    <row r="195" spans="7:14" x14ac:dyDescent="0.3">
      <c r="G195">
        <v>0</v>
      </c>
      <c r="H195">
        <v>1</v>
      </c>
      <c r="I195">
        <v>18.899999999999999</v>
      </c>
      <c r="J195">
        <v>3</v>
      </c>
      <c r="K195">
        <v>0</v>
      </c>
      <c r="L195">
        <v>-1.485737833733624</v>
      </c>
      <c r="M195">
        <v>0.18456231726218561</v>
      </c>
      <c r="N195">
        <v>-0.20403027585831612</v>
      </c>
    </row>
    <row r="196" spans="7:14" x14ac:dyDescent="0.3">
      <c r="G196">
        <v>0</v>
      </c>
      <c r="H196">
        <v>1</v>
      </c>
      <c r="I196">
        <v>13.9</v>
      </c>
      <c r="J196">
        <v>5</v>
      </c>
      <c r="K196">
        <v>1</v>
      </c>
      <c r="L196">
        <v>0.14011834636367904</v>
      </c>
      <c r="M196">
        <v>0.53497238712532202</v>
      </c>
      <c r="N196">
        <v>-0.76565849263166397</v>
      </c>
    </row>
    <row r="197" spans="7:14" x14ac:dyDescent="0.3">
      <c r="G197">
        <v>0</v>
      </c>
      <c r="H197">
        <v>1</v>
      </c>
      <c r="I197">
        <v>14.9</v>
      </c>
      <c r="J197">
        <v>3</v>
      </c>
      <c r="K197">
        <v>1</v>
      </c>
      <c r="L197">
        <v>0.63459164010150793</v>
      </c>
      <c r="M197">
        <v>0.65352987234626958</v>
      </c>
      <c r="N197">
        <v>-1.059958675746165</v>
      </c>
    </row>
    <row r="198" spans="7:14" x14ac:dyDescent="0.3">
      <c r="G198">
        <v>0</v>
      </c>
      <c r="H198">
        <v>1</v>
      </c>
      <c r="I198">
        <v>18.899999999999999</v>
      </c>
      <c r="J198">
        <v>2</v>
      </c>
      <c r="K198">
        <v>1</v>
      </c>
      <c r="L198">
        <v>0.44282977503839982</v>
      </c>
      <c r="M198">
        <v>0.60893310254163968</v>
      </c>
      <c r="N198">
        <v>-0.93887664038766283</v>
      </c>
    </row>
    <row r="199" spans="7:14" x14ac:dyDescent="0.3">
      <c r="G199">
        <v>0</v>
      </c>
      <c r="H199">
        <v>1</v>
      </c>
      <c r="I199">
        <v>26.9</v>
      </c>
      <c r="J199">
        <v>2</v>
      </c>
      <c r="K199">
        <v>1</v>
      </c>
      <c r="L199">
        <v>-0.56059539509193845</v>
      </c>
      <c r="M199">
        <v>0.36340970797821132</v>
      </c>
      <c r="N199">
        <v>-0.45162901398056943</v>
      </c>
    </row>
    <row r="200" spans="7:14" x14ac:dyDescent="0.3">
      <c r="G200">
        <v>0</v>
      </c>
      <c r="H200">
        <v>1</v>
      </c>
      <c r="I200">
        <v>17.899999999999999</v>
      </c>
      <c r="J200">
        <v>4</v>
      </c>
      <c r="K200">
        <v>1</v>
      </c>
      <c r="L200">
        <v>-5.164351869942907E-2</v>
      </c>
      <c r="M200">
        <v>0.48709198906009454</v>
      </c>
      <c r="N200">
        <v>-0.66765876579700389</v>
      </c>
    </row>
    <row r="201" spans="7:14" x14ac:dyDescent="0.3">
      <c r="G201">
        <v>0</v>
      </c>
      <c r="H201">
        <v>1</v>
      </c>
      <c r="I201">
        <v>15.9</v>
      </c>
      <c r="J201">
        <v>4</v>
      </c>
      <c r="K201">
        <v>1</v>
      </c>
      <c r="L201">
        <v>0.19921277383315505</v>
      </c>
      <c r="M201">
        <v>0.54963913815532772</v>
      </c>
      <c r="N201">
        <v>-0.79770610236959905</v>
      </c>
    </row>
    <row r="202" spans="7:14" x14ac:dyDescent="0.3">
      <c r="G202">
        <v>0</v>
      </c>
      <c r="H202">
        <v>1</v>
      </c>
      <c r="I202">
        <v>16</v>
      </c>
      <c r="J202">
        <v>2</v>
      </c>
      <c r="K202">
        <v>0</v>
      </c>
      <c r="L202">
        <v>-0.81204548955931599</v>
      </c>
      <c r="M202">
        <v>0.30745478563981449</v>
      </c>
      <c r="N202">
        <v>-0.36738175155718755</v>
      </c>
    </row>
    <row r="203" spans="7:14" x14ac:dyDescent="0.3">
      <c r="G203">
        <v>0</v>
      </c>
      <c r="H203">
        <v>1</v>
      </c>
      <c r="I203">
        <v>17.899999999999999</v>
      </c>
      <c r="J203">
        <v>4</v>
      </c>
      <c r="K203">
        <v>1</v>
      </c>
      <c r="L203">
        <v>-5.164351869942907E-2</v>
      </c>
      <c r="M203">
        <v>0.48709198906009454</v>
      </c>
      <c r="N203">
        <v>-0.66765876579700389</v>
      </c>
    </row>
    <row r="204" spans="7:14" x14ac:dyDescent="0.3">
      <c r="G204">
        <v>0</v>
      </c>
      <c r="H204">
        <v>1</v>
      </c>
      <c r="I204">
        <v>19.899999999999999</v>
      </c>
      <c r="J204">
        <v>3</v>
      </c>
      <c r="K204">
        <v>1</v>
      </c>
      <c r="L204">
        <v>7.450908770046949E-3</v>
      </c>
      <c r="M204">
        <v>0.50186271857495623</v>
      </c>
      <c r="N204">
        <v>-0.69687957443410409</v>
      </c>
    </row>
    <row r="205" spans="7:14" x14ac:dyDescent="0.3">
      <c r="G205">
        <v>0</v>
      </c>
      <c r="H205">
        <v>1</v>
      </c>
      <c r="I205">
        <v>18.899999999999999</v>
      </c>
      <c r="J205">
        <v>3</v>
      </c>
      <c r="K205">
        <v>1</v>
      </c>
      <c r="L205">
        <v>0.13287905503633923</v>
      </c>
      <c r="M205">
        <v>0.53317097023106919</v>
      </c>
      <c r="N205">
        <v>-0.76179219162392675</v>
      </c>
    </row>
    <row r="206" spans="7:14" x14ac:dyDescent="0.3">
      <c r="G206">
        <v>0</v>
      </c>
      <c r="H206">
        <v>1</v>
      </c>
      <c r="I206">
        <v>19.899999999999999</v>
      </c>
      <c r="J206">
        <v>3</v>
      </c>
      <c r="K206">
        <v>1</v>
      </c>
      <c r="L206">
        <v>7.450908770046949E-3</v>
      </c>
      <c r="M206">
        <v>0.50186271857495623</v>
      </c>
      <c r="N206">
        <v>-0.69687957443410409</v>
      </c>
    </row>
    <row r="207" spans="7:14" x14ac:dyDescent="0.3">
      <c r="G207">
        <v>0</v>
      </c>
      <c r="H207">
        <v>1</v>
      </c>
      <c r="I207">
        <v>14.9</v>
      </c>
      <c r="J207">
        <v>3</v>
      </c>
      <c r="K207">
        <v>1</v>
      </c>
      <c r="L207">
        <v>0.63459164010150793</v>
      </c>
      <c r="M207">
        <v>0.65352987234626958</v>
      </c>
      <c r="N207">
        <v>-1.059958675746165</v>
      </c>
    </row>
    <row r="208" spans="7:14" x14ac:dyDescent="0.3">
      <c r="G208">
        <v>1</v>
      </c>
      <c r="H208">
        <v>1</v>
      </c>
      <c r="I208">
        <v>19.899999999999999</v>
      </c>
      <c r="J208">
        <v>3</v>
      </c>
      <c r="K208">
        <v>1</v>
      </c>
      <c r="L208">
        <v>7.450908770046949E-3</v>
      </c>
      <c r="M208">
        <v>0.50186271857495623</v>
      </c>
      <c r="N208">
        <v>-0.68942866566405714</v>
      </c>
    </row>
    <row r="209" spans="7:14" x14ac:dyDescent="0.3">
      <c r="G209">
        <v>1</v>
      </c>
      <c r="H209">
        <v>1</v>
      </c>
      <c r="I209">
        <v>22.9</v>
      </c>
      <c r="J209">
        <v>3</v>
      </c>
      <c r="K209">
        <v>1</v>
      </c>
      <c r="L209">
        <v>-0.3688335300288299</v>
      </c>
      <c r="M209">
        <v>0.40882291187772729</v>
      </c>
      <c r="N209">
        <v>-0.89447319499556777</v>
      </c>
    </row>
    <row r="210" spans="7:14" x14ac:dyDescent="0.3">
      <c r="G210">
        <v>1</v>
      </c>
      <c r="H210">
        <v>1</v>
      </c>
      <c r="I210">
        <v>24.9</v>
      </c>
      <c r="J210">
        <v>2</v>
      </c>
      <c r="K210">
        <v>1</v>
      </c>
      <c r="L210">
        <v>-0.30973910255935388</v>
      </c>
      <c r="M210">
        <v>0.42317842225083113</v>
      </c>
      <c r="N210">
        <v>-0.85996138685789902</v>
      </c>
    </row>
    <row r="211" spans="7:14" x14ac:dyDescent="0.3">
      <c r="G211">
        <v>0</v>
      </c>
      <c r="H211">
        <v>1</v>
      </c>
      <c r="I211">
        <v>14.9</v>
      </c>
      <c r="J211">
        <v>2</v>
      </c>
      <c r="K211">
        <v>0</v>
      </c>
      <c r="L211">
        <v>-0.67407452866639461</v>
      </c>
      <c r="M211">
        <v>0.33758508690390165</v>
      </c>
      <c r="N211">
        <v>-0.41186316243248483</v>
      </c>
    </row>
    <row r="212" spans="7:14" x14ac:dyDescent="0.3">
      <c r="G212">
        <v>0</v>
      </c>
      <c r="H212">
        <v>1</v>
      </c>
      <c r="I212">
        <v>13.9</v>
      </c>
      <c r="J212">
        <v>3</v>
      </c>
      <c r="K212">
        <v>0</v>
      </c>
      <c r="L212">
        <v>-0.85859710240216303</v>
      </c>
      <c r="M212">
        <v>0.29763253447840954</v>
      </c>
      <c r="N212">
        <v>-0.35329855675222582</v>
      </c>
    </row>
    <row r="213" spans="7:14" x14ac:dyDescent="0.3">
      <c r="G213">
        <v>0</v>
      </c>
      <c r="H213">
        <v>1</v>
      </c>
      <c r="I213">
        <v>4.9000000000000004</v>
      </c>
      <c r="J213">
        <v>6</v>
      </c>
      <c r="K213">
        <v>0</v>
      </c>
      <c r="L213">
        <v>-0.65959594601171467</v>
      </c>
      <c r="M213">
        <v>0.34083038251217479</v>
      </c>
      <c r="N213">
        <v>-0.41677439142504402</v>
      </c>
    </row>
    <row r="214" spans="7:14" x14ac:dyDescent="0.3">
      <c r="G214">
        <v>0</v>
      </c>
      <c r="H214">
        <v>1</v>
      </c>
      <c r="I214">
        <v>13.9</v>
      </c>
      <c r="J214">
        <v>2</v>
      </c>
      <c r="K214">
        <v>0</v>
      </c>
      <c r="L214">
        <v>-0.54864638240010233</v>
      </c>
      <c r="M214">
        <v>0.36617851560222014</v>
      </c>
      <c r="N214">
        <v>-0.45598793454378994</v>
      </c>
    </row>
    <row r="215" spans="7:14" x14ac:dyDescent="0.3">
      <c r="G215">
        <v>0</v>
      </c>
      <c r="H215">
        <v>1</v>
      </c>
      <c r="I215">
        <v>12.4</v>
      </c>
      <c r="J215">
        <v>1</v>
      </c>
      <c r="K215">
        <v>0</v>
      </c>
      <c r="L215">
        <v>-5.055344299860326E-2</v>
      </c>
      <c r="M215">
        <v>0.48736433016549913</v>
      </c>
      <c r="N215">
        <v>-0.66818988137386714</v>
      </c>
    </row>
    <row r="216" spans="7:14" x14ac:dyDescent="0.3">
      <c r="G216">
        <v>0</v>
      </c>
      <c r="H216">
        <v>1</v>
      </c>
      <c r="I216">
        <v>10.9</v>
      </c>
      <c r="J216">
        <v>2</v>
      </c>
      <c r="K216">
        <v>0</v>
      </c>
      <c r="L216">
        <v>-0.17236194360122548</v>
      </c>
      <c r="M216">
        <v>0.45701587809423172</v>
      </c>
      <c r="N216">
        <v>-0.61067520090158156</v>
      </c>
    </row>
    <row r="217" spans="7:14" x14ac:dyDescent="0.3">
      <c r="G217">
        <v>0</v>
      </c>
      <c r="H217">
        <v>1</v>
      </c>
      <c r="I217">
        <v>11.9</v>
      </c>
      <c r="J217">
        <v>2</v>
      </c>
      <c r="K217">
        <v>0</v>
      </c>
      <c r="L217">
        <v>-0.29779008986751776</v>
      </c>
      <c r="M217">
        <v>0.42609780275707881</v>
      </c>
      <c r="N217">
        <v>-0.55529628525880281</v>
      </c>
    </row>
    <row r="218" spans="7:14" x14ac:dyDescent="0.3">
      <c r="G218">
        <v>0</v>
      </c>
      <c r="H218">
        <v>1</v>
      </c>
      <c r="I218">
        <v>7.9</v>
      </c>
      <c r="J218">
        <v>6</v>
      </c>
      <c r="K218">
        <v>1</v>
      </c>
      <c r="L218">
        <v>0.58273650395937171</v>
      </c>
      <c r="M218">
        <v>0.64169683248882003</v>
      </c>
      <c r="N218">
        <v>-1.0263758143218595</v>
      </c>
    </row>
    <row r="219" spans="7:14" x14ac:dyDescent="0.3">
      <c r="G219">
        <v>0</v>
      </c>
      <c r="H219">
        <v>1</v>
      </c>
      <c r="I219">
        <v>15.9</v>
      </c>
      <c r="J219">
        <v>2</v>
      </c>
      <c r="K219">
        <v>1</v>
      </c>
      <c r="L219">
        <v>0.81911421383727634</v>
      </c>
      <c r="M219">
        <v>0.69404827994759977</v>
      </c>
      <c r="N219">
        <v>-1.1843279670844875</v>
      </c>
    </row>
    <row r="220" spans="7:14" x14ac:dyDescent="0.3">
      <c r="G220">
        <v>0</v>
      </c>
      <c r="H220">
        <v>1</v>
      </c>
      <c r="I220">
        <v>12.8</v>
      </c>
      <c r="J220">
        <v>3</v>
      </c>
      <c r="K220">
        <v>0</v>
      </c>
      <c r="L220">
        <v>-0.72062614150924165</v>
      </c>
      <c r="M220">
        <v>0.32725511720762324</v>
      </c>
      <c r="N220">
        <v>-0.39638909580705811</v>
      </c>
    </row>
    <row r="221" spans="7:14" x14ac:dyDescent="0.3">
      <c r="G221">
        <v>0</v>
      </c>
      <c r="H221">
        <v>1</v>
      </c>
      <c r="I221">
        <v>13.8</v>
      </c>
      <c r="J221">
        <v>3</v>
      </c>
      <c r="K221">
        <v>0</v>
      </c>
      <c r="L221">
        <v>-0.84605428777553371</v>
      </c>
      <c r="M221">
        <v>0.30026121518279658</v>
      </c>
      <c r="N221">
        <v>-0.3570481781288003</v>
      </c>
    </row>
    <row r="222" spans="7:14" x14ac:dyDescent="0.3">
      <c r="G222">
        <v>0</v>
      </c>
      <c r="H222">
        <v>1</v>
      </c>
      <c r="I222">
        <v>11.8</v>
      </c>
      <c r="J222">
        <v>3</v>
      </c>
      <c r="K222">
        <v>0</v>
      </c>
      <c r="L222">
        <v>-0.59519799524294936</v>
      </c>
      <c r="M222">
        <v>0.35544308363236826</v>
      </c>
      <c r="N222">
        <v>-0.43919214961358211</v>
      </c>
    </row>
    <row r="223" spans="7:14" x14ac:dyDescent="0.3">
      <c r="G223">
        <v>0</v>
      </c>
      <c r="H223">
        <v>1</v>
      </c>
      <c r="I223">
        <v>14.9</v>
      </c>
      <c r="J223">
        <v>2</v>
      </c>
      <c r="K223">
        <v>0</v>
      </c>
      <c r="L223">
        <v>-0.67407452866639461</v>
      </c>
      <c r="M223">
        <v>0.33758508690390165</v>
      </c>
      <c r="N223">
        <v>-0.41186316243248483</v>
      </c>
    </row>
    <row r="224" spans="7:14" x14ac:dyDescent="0.3">
      <c r="G224">
        <v>0</v>
      </c>
      <c r="H224">
        <v>1</v>
      </c>
      <c r="I224">
        <v>9.5</v>
      </c>
      <c r="J224">
        <v>4</v>
      </c>
      <c r="K224">
        <v>0</v>
      </c>
      <c r="L224">
        <v>-0.61666397883253765</v>
      </c>
      <c r="M224">
        <v>0.35054055706594384</v>
      </c>
      <c r="N224">
        <v>-0.43161488834070466</v>
      </c>
    </row>
    <row r="225" spans="7:14" x14ac:dyDescent="0.3">
      <c r="G225">
        <v>0</v>
      </c>
      <c r="H225">
        <v>1</v>
      </c>
      <c r="I225">
        <v>8.9</v>
      </c>
      <c r="J225">
        <v>4</v>
      </c>
      <c r="K225">
        <v>0</v>
      </c>
      <c r="L225">
        <v>-0.54140709107276219</v>
      </c>
      <c r="M225">
        <v>0.36786031777092532</v>
      </c>
      <c r="N225">
        <v>-0.45864489307051381</v>
      </c>
    </row>
    <row r="226" spans="7:14" x14ac:dyDescent="0.3">
      <c r="G226">
        <v>0</v>
      </c>
      <c r="H226">
        <v>1</v>
      </c>
      <c r="I226">
        <v>6.9</v>
      </c>
      <c r="J226">
        <v>4</v>
      </c>
      <c r="K226">
        <v>0</v>
      </c>
      <c r="L226">
        <v>-0.29055079854017773</v>
      </c>
      <c r="M226">
        <v>0.42786902781686964</v>
      </c>
      <c r="N226">
        <v>-0.55838734146437641</v>
      </c>
    </row>
    <row r="227" spans="7:14" x14ac:dyDescent="0.3">
      <c r="G227">
        <v>0</v>
      </c>
      <c r="H227">
        <v>1</v>
      </c>
      <c r="I227">
        <v>14.9</v>
      </c>
      <c r="J227">
        <v>2</v>
      </c>
      <c r="K227">
        <v>0</v>
      </c>
      <c r="L227">
        <v>-0.67407452866639461</v>
      </c>
      <c r="M227">
        <v>0.33758508690390165</v>
      </c>
      <c r="N227">
        <v>-0.41186316243248483</v>
      </c>
    </row>
    <row r="228" spans="7:14" x14ac:dyDescent="0.3">
      <c r="G228">
        <v>0</v>
      </c>
      <c r="H228">
        <v>1</v>
      </c>
      <c r="I228">
        <v>14.9</v>
      </c>
      <c r="J228">
        <v>2</v>
      </c>
      <c r="K228">
        <v>0</v>
      </c>
      <c r="L228">
        <v>-0.67407452866639461</v>
      </c>
      <c r="M228">
        <v>0.33758508690390165</v>
      </c>
      <c r="N228">
        <v>-0.41186316243248483</v>
      </c>
    </row>
    <row r="229" spans="7:14" x14ac:dyDescent="0.3">
      <c r="G229">
        <v>0</v>
      </c>
      <c r="H229">
        <v>1</v>
      </c>
      <c r="I229">
        <v>12.6</v>
      </c>
      <c r="J229">
        <v>1</v>
      </c>
      <c r="K229">
        <v>0</v>
      </c>
      <c r="L229">
        <v>-7.5639072251861672E-2</v>
      </c>
      <c r="M229">
        <v>0.48109924243813312</v>
      </c>
      <c r="N229">
        <v>-0.65604263267143414</v>
      </c>
    </row>
    <row r="230" spans="7:14" x14ac:dyDescent="0.3">
      <c r="G230">
        <v>0</v>
      </c>
      <c r="H230">
        <v>1</v>
      </c>
      <c r="I230">
        <v>16.899999999999999</v>
      </c>
      <c r="J230">
        <v>1</v>
      </c>
      <c r="K230">
        <v>1</v>
      </c>
      <c r="L230">
        <v>1.0036367875730452</v>
      </c>
      <c r="M230">
        <v>0.73177301333077616</v>
      </c>
      <c r="N230">
        <v>-1.3159216917602257</v>
      </c>
    </row>
    <row r="231" spans="7:14" x14ac:dyDescent="0.3">
      <c r="G231">
        <v>0</v>
      </c>
      <c r="H231">
        <v>1</v>
      </c>
      <c r="I231">
        <v>19.899999999999999</v>
      </c>
      <c r="J231">
        <v>5</v>
      </c>
      <c r="K231">
        <v>1</v>
      </c>
      <c r="L231">
        <v>-0.612450531234074</v>
      </c>
      <c r="M231">
        <v>0.3515004014780273</v>
      </c>
      <c r="N231">
        <v>-0.43309389431299633</v>
      </c>
    </row>
    <row r="232" spans="7:14" x14ac:dyDescent="0.3">
      <c r="G232">
        <v>0</v>
      </c>
      <c r="H232">
        <v>1</v>
      </c>
      <c r="I232">
        <v>27.9</v>
      </c>
      <c r="J232">
        <v>4</v>
      </c>
      <c r="K232">
        <v>1</v>
      </c>
      <c r="L232">
        <v>-1.3059249813623519</v>
      </c>
      <c r="M232">
        <v>0.21316954111369704</v>
      </c>
      <c r="N232">
        <v>-0.23974248085468794</v>
      </c>
    </row>
    <row r="233" spans="7:14" x14ac:dyDescent="0.3">
      <c r="G233">
        <v>0</v>
      </c>
      <c r="H233">
        <v>1</v>
      </c>
      <c r="I233">
        <v>31.9</v>
      </c>
      <c r="J233">
        <v>2</v>
      </c>
      <c r="K233">
        <v>1</v>
      </c>
      <c r="L233">
        <v>-1.1877361264233999</v>
      </c>
      <c r="M233">
        <v>0.23366407223600436</v>
      </c>
      <c r="N233">
        <v>-0.26613465738084002</v>
      </c>
    </row>
    <row r="234" spans="7:14" x14ac:dyDescent="0.3">
      <c r="G234">
        <v>0</v>
      </c>
      <c r="H234">
        <v>1</v>
      </c>
      <c r="I234">
        <v>27.9</v>
      </c>
      <c r="J234">
        <v>3</v>
      </c>
      <c r="K234">
        <v>0</v>
      </c>
      <c r="L234">
        <v>-2.6145911501302548</v>
      </c>
      <c r="M234">
        <v>6.8205241968230565E-2</v>
      </c>
      <c r="N234">
        <v>-7.064270525191467E-2</v>
      </c>
    </row>
    <row r="235" spans="7:14" x14ac:dyDescent="0.3">
      <c r="G235">
        <v>0</v>
      </c>
      <c r="H235">
        <v>1</v>
      </c>
      <c r="I235">
        <v>28.5</v>
      </c>
      <c r="J235">
        <v>3</v>
      </c>
      <c r="K235">
        <v>0</v>
      </c>
      <c r="L235">
        <v>-2.6898480378900302</v>
      </c>
      <c r="M235">
        <v>6.3575064537282996E-2</v>
      </c>
      <c r="N235">
        <v>-6.5685914648253227E-2</v>
      </c>
    </row>
    <row r="236" spans="7:14" x14ac:dyDescent="0.3">
      <c r="G236">
        <v>0</v>
      </c>
      <c r="H236">
        <v>1</v>
      </c>
      <c r="I236">
        <v>26.9</v>
      </c>
      <c r="J236">
        <v>2</v>
      </c>
      <c r="K236">
        <v>0</v>
      </c>
      <c r="L236">
        <v>-2.1792122838619017</v>
      </c>
      <c r="M236">
        <v>0.10163282664747472</v>
      </c>
      <c r="N236">
        <v>-0.10717641523646104</v>
      </c>
    </row>
    <row r="237" spans="7:14" x14ac:dyDescent="0.3">
      <c r="G237">
        <v>0</v>
      </c>
      <c r="H237">
        <v>1</v>
      </c>
      <c r="I237">
        <v>26.9</v>
      </c>
      <c r="J237">
        <v>2</v>
      </c>
      <c r="K237">
        <v>0</v>
      </c>
      <c r="L237">
        <v>-2.1792122838619017</v>
      </c>
      <c r="M237">
        <v>0.10163282664747472</v>
      </c>
      <c r="N237">
        <v>-0.10717641523646104</v>
      </c>
    </row>
    <row r="238" spans="7:14" x14ac:dyDescent="0.3">
      <c r="G238">
        <v>0</v>
      </c>
      <c r="H238">
        <v>1</v>
      </c>
      <c r="I238">
        <v>25.9</v>
      </c>
      <c r="J238">
        <v>2</v>
      </c>
      <c r="K238">
        <v>0</v>
      </c>
      <c r="L238">
        <v>-2.0537841375956094</v>
      </c>
      <c r="M238">
        <v>0.11367057331028929</v>
      </c>
      <c r="N238">
        <v>-0.1206665840629985</v>
      </c>
    </row>
    <row r="239" spans="7:14" x14ac:dyDescent="0.3">
      <c r="G239">
        <v>0</v>
      </c>
      <c r="H239">
        <v>1</v>
      </c>
      <c r="I239">
        <v>25.9</v>
      </c>
      <c r="J239">
        <v>2</v>
      </c>
      <c r="K239">
        <v>0</v>
      </c>
      <c r="L239">
        <v>-2.0537841375956094</v>
      </c>
      <c r="M239">
        <v>0.11367057331028929</v>
      </c>
      <c r="N239">
        <v>-0.1206665840629985</v>
      </c>
    </row>
    <row r="240" spans="7:14" x14ac:dyDescent="0.3">
      <c r="G240">
        <v>0</v>
      </c>
      <c r="H240">
        <v>1</v>
      </c>
      <c r="I240">
        <v>11</v>
      </c>
      <c r="J240">
        <v>6</v>
      </c>
      <c r="K240">
        <v>0</v>
      </c>
      <c r="L240">
        <v>-1.4247076382360975</v>
      </c>
      <c r="M240">
        <v>0.19392463510282151</v>
      </c>
      <c r="N240">
        <v>-0.21557803601160436</v>
      </c>
    </row>
    <row r="241" spans="7:14" x14ac:dyDescent="0.3">
      <c r="G241">
        <v>0</v>
      </c>
      <c r="H241">
        <v>1</v>
      </c>
      <c r="I241">
        <v>24.9</v>
      </c>
      <c r="J241">
        <v>4</v>
      </c>
      <c r="K241">
        <v>0</v>
      </c>
      <c r="L241">
        <v>-2.5482574313334383</v>
      </c>
      <c r="M241">
        <v>7.2543639934130474E-2</v>
      </c>
      <c r="N241">
        <v>-7.5309536749406214E-2</v>
      </c>
    </row>
    <row r="242" spans="7:14" x14ac:dyDescent="0.3">
      <c r="G242">
        <v>0</v>
      </c>
      <c r="H242">
        <v>1</v>
      </c>
      <c r="I242">
        <v>25.5</v>
      </c>
      <c r="J242">
        <v>4</v>
      </c>
      <c r="K242">
        <v>0</v>
      </c>
      <c r="L242">
        <v>-2.6235143190932138</v>
      </c>
      <c r="M242">
        <v>6.7640325609168231E-2</v>
      </c>
      <c r="N242">
        <v>-7.0036622014893329E-2</v>
      </c>
    </row>
    <row r="243" spans="7:14" x14ac:dyDescent="0.3">
      <c r="G243">
        <v>0</v>
      </c>
      <c r="H243">
        <v>1</v>
      </c>
      <c r="I243">
        <v>23.4</v>
      </c>
      <c r="J243">
        <v>4</v>
      </c>
      <c r="K243">
        <v>0</v>
      </c>
      <c r="L243">
        <v>-2.3601152119339996</v>
      </c>
      <c r="M243">
        <v>8.626511266170872E-2</v>
      </c>
      <c r="N243">
        <v>-9.0214807219582929E-2</v>
      </c>
    </row>
    <row r="244" spans="7:14" x14ac:dyDescent="0.3">
      <c r="G244">
        <v>0</v>
      </c>
      <c r="H244">
        <v>1</v>
      </c>
      <c r="I244">
        <v>17.899999999999999</v>
      </c>
      <c r="J244">
        <v>4</v>
      </c>
      <c r="K244">
        <v>0</v>
      </c>
      <c r="L244">
        <v>-1.6702604074693923</v>
      </c>
      <c r="M244">
        <v>0.15838946285766886</v>
      </c>
      <c r="N244">
        <v>-0.17243791670833133</v>
      </c>
    </row>
    <row r="245" spans="7:14" x14ac:dyDescent="0.3">
      <c r="G245">
        <v>0</v>
      </c>
      <c r="H245">
        <v>1</v>
      </c>
      <c r="I245">
        <v>20.8</v>
      </c>
      <c r="J245">
        <v>4</v>
      </c>
      <c r="K245">
        <v>0</v>
      </c>
      <c r="L245">
        <v>-2.0340020316416401</v>
      </c>
      <c r="M245">
        <v>0.11567889498346637</v>
      </c>
      <c r="N245">
        <v>-0.12293504133159348</v>
      </c>
    </row>
    <row r="246" spans="7:14" x14ac:dyDescent="0.3">
      <c r="G246">
        <v>0</v>
      </c>
      <c r="H246">
        <v>1</v>
      </c>
      <c r="I246">
        <v>15.9</v>
      </c>
      <c r="J246">
        <v>4</v>
      </c>
      <c r="K246">
        <v>0</v>
      </c>
      <c r="L246">
        <v>-1.4194041149368082</v>
      </c>
      <c r="M246">
        <v>0.19475501656723346</v>
      </c>
      <c r="N246">
        <v>-0.21660872061604428</v>
      </c>
    </row>
    <row r="247" spans="7:14" x14ac:dyDescent="0.3">
      <c r="G247">
        <v>0</v>
      </c>
      <c r="H247">
        <v>1</v>
      </c>
      <c r="I247">
        <v>23.9</v>
      </c>
      <c r="J247">
        <v>3</v>
      </c>
      <c r="K247">
        <v>0</v>
      </c>
      <c r="L247">
        <v>-2.1128785650650856</v>
      </c>
      <c r="M247">
        <v>0.10785137996953627</v>
      </c>
      <c r="N247">
        <v>-0.11412254589683467</v>
      </c>
    </row>
    <row r="248" spans="7:14" x14ac:dyDescent="0.3">
      <c r="G248">
        <v>0</v>
      </c>
      <c r="H248">
        <v>1</v>
      </c>
      <c r="I248">
        <v>25.4</v>
      </c>
      <c r="J248">
        <v>3</v>
      </c>
      <c r="K248">
        <v>0</v>
      </c>
      <c r="L248">
        <v>-2.3010207844645238</v>
      </c>
      <c r="M248">
        <v>9.103845536542457E-2</v>
      </c>
      <c r="N248">
        <v>-9.5452490832025824E-2</v>
      </c>
    </row>
    <row r="249" spans="7:14" x14ac:dyDescent="0.3">
      <c r="G249">
        <v>0</v>
      </c>
      <c r="H249">
        <v>1</v>
      </c>
      <c r="I249">
        <v>25.9</v>
      </c>
      <c r="J249">
        <v>3</v>
      </c>
      <c r="K249">
        <v>0</v>
      </c>
      <c r="L249">
        <v>-2.3637348575976702</v>
      </c>
      <c r="M249">
        <v>8.5980226676861005E-2</v>
      </c>
      <c r="N249">
        <v>-8.9903073929239019E-2</v>
      </c>
    </row>
    <row r="250" spans="7:14" x14ac:dyDescent="0.3">
      <c r="G250">
        <v>0</v>
      </c>
      <c r="H250">
        <v>1</v>
      </c>
      <c r="I250">
        <v>25</v>
      </c>
      <c r="J250">
        <v>3</v>
      </c>
      <c r="K250">
        <v>0</v>
      </c>
      <c r="L250">
        <v>-2.2508495259580066</v>
      </c>
      <c r="M250">
        <v>9.5276211722221907E-2</v>
      </c>
      <c r="N250">
        <v>-0.10012558819003674</v>
      </c>
    </row>
    <row r="251" spans="7:14" x14ac:dyDescent="0.3">
      <c r="G251">
        <v>0</v>
      </c>
      <c r="H251">
        <v>1</v>
      </c>
      <c r="I251">
        <v>23.9</v>
      </c>
      <c r="J251">
        <v>3</v>
      </c>
      <c r="K251">
        <v>0</v>
      </c>
      <c r="L251">
        <v>-2.1128785650650856</v>
      </c>
      <c r="M251">
        <v>0.10785137996953627</v>
      </c>
      <c r="N251">
        <v>-0.11412254589683467</v>
      </c>
    </row>
    <row r="252" spans="7:14" x14ac:dyDescent="0.3">
      <c r="G252">
        <v>0</v>
      </c>
      <c r="H252">
        <v>1</v>
      </c>
      <c r="I252">
        <v>23.9</v>
      </c>
      <c r="J252">
        <v>3</v>
      </c>
      <c r="K252">
        <v>0</v>
      </c>
      <c r="L252">
        <v>-2.1128785650650856</v>
      </c>
      <c r="M252">
        <v>0.10785137996953627</v>
      </c>
      <c r="N252">
        <v>-0.11412254589683467</v>
      </c>
    </row>
    <row r="253" spans="7:14" x14ac:dyDescent="0.3">
      <c r="G253">
        <v>0</v>
      </c>
      <c r="H253">
        <v>1</v>
      </c>
      <c r="I253">
        <v>27.8</v>
      </c>
      <c r="J253">
        <v>3</v>
      </c>
      <c r="K253">
        <v>0</v>
      </c>
      <c r="L253">
        <v>-2.6020483355036257</v>
      </c>
      <c r="M253">
        <v>6.900670924175388E-2</v>
      </c>
      <c r="N253">
        <v>-7.1503208220568423E-2</v>
      </c>
    </row>
    <row r="254" spans="7:14" x14ac:dyDescent="0.3">
      <c r="G254">
        <v>0</v>
      </c>
      <c r="H254">
        <v>1</v>
      </c>
      <c r="I254">
        <v>28.9</v>
      </c>
      <c r="J254">
        <v>2</v>
      </c>
      <c r="K254">
        <v>0</v>
      </c>
      <c r="L254">
        <v>-2.4300685763944858</v>
      </c>
      <c r="M254">
        <v>8.0908367577093618E-2</v>
      </c>
      <c r="N254">
        <v>-8.4369452758192368E-2</v>
      </c>
    </row>
    <row r="255" spans="7:14" x14ac:dyDescent="0.3">
      <c r="G255">
        <v>0</v>
      </c>
      <c r="H255">
        <v>1</v>
      </c>
      <c r="I255">
        <v>28.9</v>
      </c>
      <c r="J255">
        <v>2</v>
      </c>
      <c r="K255">
        <v>0</v>
      </c>
      <c r="L255">
        <v>-2.4300685763944858</v>
      </c>
      <c r="M255">
        <v>8.0908367577093618E-2</v>
      </c>
      <c r="N255">
        <v>-8.4369452758192368E-2</v>
      </c>
    </row>
    <row r="256" spans="7:14" x14ac:dyDescent="0.3">
      <c r="G256">
        <v>0</v>
      </c>
      <c r="H256">
        <v>1</v>
      </c>
      <c r="I256">
        <v>34.9</v>
      </c>
      <c r="J256">
        <v>1</v>
      </c>
      <c r="K256">
        <v>0</v>
      </c>
      <c r="L256">
        <v>-2.8726867339901792</v>
      </c>
      <c r="M256">
        <v>5.3520389549826769E-2</v>
      </c>
      <c r="N256">
        <v>-5.5005850614266369E-2</v>
      </c>
    </row>
    <row r="257" spans="7:14" x14ac:dyDescent="0.3">
      <c r="G257">
        <v>0</v>
      </c>
      <c r="H257">
        <v>1</v>
      </c>
      <c r="I257">
        <v>32.9</v>
      </c>
      <c r="J257">
        <v>1</v>
      </c>
      <c r="K257">
        <v>0</v>
      </c>
      <c r="L257">
        <v>-2.6218304414575946</v>
      </c>
      <c r="M257">
        <v>6.7746596885499652E-2</v>
      </c>
      <c r="N257">
        <v>-7.0150609498654509E-2</v>
      </c>
    </row>
    <row r="258" spans="7:14" x14ac:dyDescent="0.3">
      <c r="G258">
        <v>0</v>
      </c>
      <c r="H258">
        <v>1</v>
      </c>
      <c r="I258">
        <v>28.9</v>
      </c>
      <c r="J258">
        <v>3</v>
      </c>
      <c r="K258">
        <v>0</v>
      </c>
      <c r="L258">
        <v>-2.7400192963965466</v>
      </c>
      <c r="M258">
        <v>6.0652803912638026E-2</v>
      </c>
      <c r="N258">
        <v>-6.2570117223130273E-2</v>
      </c>
    </row>
    <row r="259" spans="7:14" x14ac:dyDescent="0.3">
      <c r="G259">
        <v>0</v>
      </c>
      <c r="H259">
        <v>1</v>
      </c>
      <c r="I259">
        <v>32.299999999999997</v>
      </c>
      <c r="J259">
        <v>3</v>
      </c>
      <c r="K259">
        <v>0</v>
      </c>
      <c r="L259">
        <v>-3.1664749937019403</v>
      </c>
      <c r="M259">
        <v>4.0447003190479294E-2</v>
      </c>
      <c r="N259">
        <v>-4.1287731282201562E-2</v>
      </c>
    </row>
    <row r="260" spans="7:14" x14ac:dyDescent="0.3">
      <c r="G260">
        <v>0</v>
      </c>
      <c r="H260">
        <v>1</v>
      </c>
      <c r="I260">
        <v>32.4</v>
      </c>
      <c r="J260">
        <v>3</v>
      </c>
      <c r="K260">
        <v>0</v>
      </c>
      <c r="L260">
        <v>-3.1790178083285694</v>
      </c>
      <c r="M260">
        <v>3.9962999655467277E-2</v>
      </c>
      <c r="N260">
        <v>-4.0783453237424952E-2</v>
      </c>
    </row>
    <row r="261" spans="7:14" x14ac:dyDescent="0.3">
      <c r="G261">
        <v>0</v>
      </c>
      <c r="H261">
        <v>1</v>
      </c>
      <c r="I261">
        <v>29.9</v>
      </c>
      <c r="J261">
        <v>3</v>
      </c>
      <c r="K261">
        <v>0</v>
      </c>
      <c r="L261">
        <v>-2.8654474426628385</v>
      </c>
      <c r="M261">
        <v>5.388829030390084E-2</v>
      </c>
      <c r="N261">
        <v>-5.5394630542391257E-2</v>
      </c>
    </row>
    <row r="262" spans="7:14" x14ac:dyDescent="0.3">
      <c r="G262">
        <v>0</v>
      </c>
      <c r="H262">
        <v>1</v>
      </c>
      <c r="I262">
        <v>29.9</v>
      </c>
      <c r="J262">
        <v>2</v>
      </c>
      <c r="K262">
        <v>0</v>
      </c>
      <c r="L262">
        <v>-2.5554967226607781</v>
      </c>
      <c r="M262">
        <v>7.2058077422854902E-2</v>
      </c>
      <c r="N262">
        <v>-7.478613158416153E-2</v>
      </c>
    </row>
    <row r="263" spans="7:14" x14ac:dyDescent="0.3">
      <c r="G263">
        <v>0</v>
      </c>
      <c r="H263">
        <v>1</v>
      </c>
      <c r="I263">
        <v>31.9</v>
      </c>
      <c r="J263">
        <v>2</v>
      </c>
      <c r="K263">
        <v>0</v>
      </c>
      <c r="L263">
        <v>-2.8063530151933631</v>
      </c>
      <c r="M263">
        <v>5.6981834860912656E-2</v>
      </c>
      <c r="N263">
        <v>-5.8669733396260922E-2</v>
      </c>
    </row>
    <row r="264" spans="7:14" x14ac:dyDescent="0.3">
      <c r="G264">
        <v>0</v>
      </c>
      <c r="H264">
        <v>1</v>
      </c>
      <c r="I264">
        <v>29.9</v>
      </c>
      <c r="J264">
        <v>2</v>
      </c>
      <c r="K264">
        <v>0</v>
      </c>
      <c r="L264">
        <v>-2.5554967226607781</v>
      </c>
      <c r="M264">
        <v>7.2058077422854902E-2</v>
      </c>
      <c r="N264">
        <v>-7.478613158416153E-2</v>
      </c>
    </row>
    <row r="265" spans="7:14" x14ac:dyDescent="0.3">
      <c r="G265">
        <v>0</v>
      </c>
      <c r="H265">
        <v>1</v>
      </c>
      <c r="I265">
        <v>34.5</v>
      </c>
      <c r="J265">
        <v>1</v>
      </c>
      <c r="K265">
        <v>0</v>
      </c>
      <c r="L265">
        <v>-2.8225154754836628</v>
      </c>
      <c r="M265">
        <v>5.6119539619045304E-2</v>
      </c>
      <c r="N265">
        <v>-5.7755751807390787E-2</v>
      </c>
    </row>
    <row r="266" spans="7:14" x14ac:dyDescent="0.3">
      <c r="G266">
        <v>0</v>
      </c>
      <c r="H266">
        <v>1</v>
      </c>
      <c r="I266">
        <v>8.9</v>
      </c>
      <c r="J266">
        <v>6</v>
      </c>
      <c r="K266">
        <v>1</v>
      </c>
      <c r="L266">
        <v>0.45730835769307965</v>
      </c>
      <c r="M266">
        <v>0.61237544985635939</v>
      </c>
      <c r="N266">
        <v>-0.94771806210746512</v>
      </c>
    </row>
    <row r="267" spans="7:14" x14ac:dyDescent="0.3">
      <c r="G267">
        <v>0</v>
      </c>
      <c r="H267">
        <v>1</v>
      </c>
      <c r="I267">
        <v>20.9</v>
      </c>
      <c r="J267">
        <v>5</v>
      </c>
      <c r="K267">
        <v>0</v>
      </c>
      <c r="L267">
        <v>-2.35649556627033</v>
      </c>
      <c r="M267">
        <v>8.6550853200893035E-2</v>
      </c>
      <c r="N267">
        <v>-9.0527573242244266E-2</v>
      </c>
    </row>
    <row r="268" spans="7:14" x14ac:dyDescent="0.3">
      <c r="G268">
        <v>1</v>
      </c>
      <c r="H268">
        <v>1</v>
      </c>
      <c r="I268">
        <v>17.8</v>
      </c>
      <c r="J268">
        <v>2</v>
      </c>
      <c r="K268">
        <v>1</v>
      </c>
      <c r="L268">
        <v>0.5808007359313212</v>
      </c>
      <c r="M268">
        <v>0.64125163484222081</v>
      </c>
      <c r="N268">
        <v>-0.44433333303885469</v>
      </c>
    </row>
    <row r="269" spans="7:14" x14ac:dyDescent="0.3">
      <c r="G269">
        <v>1</v>
      </c>
      <c r="H269">
        <v>1</v>
      </c>
      <c r="I269">
        <v>16.8</v>
      </c>
      <c r="J269">
        <v>2</v>
      </c>
      <c r="K269">
        <v>1</v>
      </c>
      <c r="L269">
        <v>0.70622888219761315</v>
      </c>
      <c r="M269">
        <v>0.66956734580565791</v>
      </c>
      <c r="N269">
        <v>-0.40112352771396065</v>
      </c>
    </row>
    <row r="270" spans="7:14" x14ac:dyDescent="0.3">
      <c r="G270">
        <v>1</v>
      </c>
      <c r="H270">
        <v>1</v>
      </c>
      <c r="I270">
        <v>15.7</v>
      </c>
      <c r="J270">
        <v>1</v>
      </c>
      <c r="K270">
        <v>1</v>
      </c>
      <c r="L270">
        <v>1.1541505630925957</v>
      </c>
      <c r="M270">
        <v>0.76026821746080264</v>
      </c>
      <c r="N270">
        <v>-0.27408399025098523</v>
      </c>
    </row>
    <row r="271" spans="7:14" x14ac:dyDescent="0.3">
      <c r="G271">
        <v>1</v>
      </c>
      <c r="H271">
        <v>1</v>
      </c>
      <c r="I271">
        <v>12.9</v>
      </c>
      <c r="J271">
        <v>4</v>
      </c>
      <c r="K271">
        <v>1</v>
      </c>
      <c r="L271">
        <v>0.57549721263203191</v>
      </c>
      <c r="M271">
        <v>0.64003065823344729</v>
      </c>
      <c r="N271">
        <v>-0.44623920028599362</v>
      </c>
    </row>
    <row r="272" spans="7:14" x14ac:dyDescent="0.3">
      <c r="G272">
        <v>1</v>
      </c>
      <c r="H272">
        <v>1</v>
      </c>
      <c r="I272">
        <v>11.9</v>
      </c>
      <c r="J272">
        <v>4</v>
      </c>
      <c r="K272">
        <v>1</v>
      </c>
      <c r="L272">
        <v>0.70092535889832419</v>
      </c>
      <c r="M272">
        <v>0.66839290420817277</v>
      </c>
      <c r="N272">
        <v>-0.40287909840316688</v>
      </c>
    </row>
    <row r="273" spans="7:14" x14ac:dyDescent="0.3">
      <c r="G273">
        <v>1</v>
      </c>
      <c r="H273">
        <v>1</v>
      </c>
      <c r="I273">
        <v>15.4</v>
      </c>
      <c r="J273">
        <v>3</v>
      </c>
      <c r="K273">
        <v>1</v>
      </c>
      <c r="L273">
        <v>0.57187756696836178</v>
      </c>
      <c r="M273">
        <v>0.63919630095558233</v>
      </c>
      <c r="N273">
        <v>-0.44754367153745772</v>
      </c>
    </row>
    <row r="274" spans="7:14" x14ac:dyDescent="0.3">
      <c r="G274">
        <v>1</v>
      </c>
      <c r="H274">
        <v>1</v>
      </c>
      <c r="I274">
        <v>14.9</v>
      </c>
      <c r="J274">
        <v>3</v>
      </c>
      <c r="K274">
        <v>1</v>
      </c>
      <c r="L274">
        <v>0.63459164010150793</v>
      </c>
      <c r="M274">
        <v>0.65352987234626958</v>
      </c>
      <c r="N274">
        <v>-0.42536703564465733</v>
      </c>
    </row>
    <row r="275" spans="7:14" x14ac:dyDescent="0.3">
      <c r="G275">
        <v>1</v>
      </c>
      <c r="H275">
        <v>1</v>
      </c>
      <c r="I275">
        <v>15.4</v>
      </c>
      <c r="J275">
        <v>2</v>
      </c>
      <c r="K275">
        <v>1</v>
      </c>
      <c r="L275">
        <v>0.88182828697042248</v>
      </c>
      <c r="M275">
        <v>0.70720094376073195</v>
      </c>
      <c r="N275">
        <v>-0.34644043315629636</v>
      </c>
    </row>
    <row r="276" spans="7:14" x14ac:dyDescent="0.3">
      <c r="G276">
        <v>1</v>
      </c>
      <c r="H276">
        <v>1</v>
      </c>
      <c r="I276">
        <v>14.8</v>
      </c>
      <c r="J276">
        <v>2</v>
      </c>
      <c r="K276">
        <v>1</v>
      </c>
      <c r="L276">
        <v>0.95708517473019794</v>
      </c>
      <c r="M276">
        <v>0.72253782916238907</v>
      </c>
      <c r="N276">
        <v>-0.32498550166395024</v>
      </c>
    </row>
    <row r="277" spans="7:14" x14ac:dyDescent="0.3">
      <c r="G277">
        <v>1</v>
      </c>
      <c r="H277">
        <v>1</v>
      </c>
      <c r="I277">
        <v>16.899999999999999</v>
      </c>
      <c r="J277">
        <v>1</v>
      </c>
      <c r="K277">
        <v>1</v>
      </c>
      <c r="L277">
        <v>1.0036367875730452</v>
      </c>
      <c r="M277">
        <v>0.73177301333077616</v>
      </c>
      <c r="N277">
        <v>-0.31228490418717991</v>
      </c>
    </row>
    <row r="278" spans="7:14" x14ac:dyDescent="0.3">
      <c r="G278">
        <v>1</v>
      </c>
      <c r="H278">
        <v>1</v>
      </c>
      <c r="I278">
        <v>15.9</v>
      </c>
      <c r="J278">
        <v>4</v>
      </c>
      <c r="K278">
        <v>1</v>
      </c>
      <c r="L278">
        <v>0.19921277383315505</v>
      </c>
      <c r="M278">
        <v>0.54963913815532772</v>
      </c>
      <c r="N278">
        <v>-0.59849332853644421</v>
      </c>
    </row>
    <row r="279" spans="7:14" x14ac:dyDescent="0.3">
      <c r="G279">
        <v>1</v>
      </c>
      <c r="H279">
        <v>1</v>
      </c>
      <c r="I279">
        <v>9.9</v>
      </c>
      <c r="J279">
        <v>7</v>
      </c>
      <c r="K279">
        <v>1</v>
      </c>
      <c r="L279">
        <v>2.1929491424726999E-2</v>
      </c>
      <c r="M279">
        <v>0.50548215315946965</v>
      </c>
      <c r="N279">
        <v>-0.68224254646737159</v>
      </c>
    </row>
    <row r="280" spans="7:14" x14ac:dyDescent="0.3">
      <c r="G280">
        <v>1</v>
      </c>
      <c r="H280">
        <v>1</v>
      </c>
      <c r="I280">
        <v>15.8</v>
      </c>
      <c r="J280">
        <v>3</v>
      </c>
      <c r="K280">
        <v>1</v>
      </c>
      <c r="L280">
        <v>0.52170630846184496</v>
      </c>
      <c r="M280">
        <v>0.62754667165933231</v>
      </c>
      <c r="N280">
        <v>-0.46593723359569461</v>
      </c>
    </row>
    <row r="281" spans="7:14" x14ac:dyDescent="0.3">
      <c r="G281">
        <v>1</v>
      </c>
      <c r="H281">
        <v>1</v>
      </c>
      <c r="I281">
        <v>8.9</v>
      </c>
      <c r="J281">
        <v>4</v>
      </c>
      <c r="K281">
        <v>1</v>
      </c>
      <c r="L281">
        <v>1.077209797697201</v>
      </c>
      <c r="M281">
        <v>0.74596560039347348</v>
      </c>
      <c r="N281">
        <v>-0.29307579191466238</v>
      </c>
    </row>
    <row r="282" spans="7:14" x14ac:dyDescent="0.3">
      <c r="G282">
        <v>1</v>
      </c>
      <c r="H282">
        <v>1</v>
      </c>
      <c r="I282">
        <v>11.8</v>
      </c>
      <c r="J282">
        <v>4</v>
      </c>
      <c r="K282">
        <v>1</v>
      </c>
      <c r="L282">
        <v>0.71346817352495329</v>
      </c>
      <c r="M282">
        <v>0.67116704598617716</v>
      </c>
      <c r="N282">
        <v>-0.39873722219449159</v>
      </c>
    </row>
    <row r="283" spans="7:14" x14ac:dyDescent="0.3">
      <c r="G283">
        <v>1</v>
      </c>
      <c r="H283">
        <v>1</v>
      </c>
      <c r="I283">
        <v>11.9</v>
      </c>
      <c r="J283">
        <v>3</v>
      </c>
      <c r="K283">
        <v>1</v>
      </c>
      <c r="L283">
        <v>1.0108760789003848</v>
      </c>
      <c r="M283">
        <v>0.7331915642858694</v>
      </c>
      <c r="N283">
        <v>-0.31034826842119545</v>
      </c>
    </row>
    <row r="284" spans="7:14" x14ac:dyDescent="0.3">
      <c r="G284">
        <v>1</v>
      </c>
      <c r="H284">
        <v>1</v>
      </c>
      <c r="I284">
        <v>12.9</v>
      </c>
      <c r="J284">
        <v>3</v>
      </c>
      <c r="K284">
        <v>1</v>
      </c>
      <c r="L284">
        <v>0.88544793263409249</v>
      </c>
      <c r="M284">
        <v>0.70794989318724177</v>
      </c>
      <c r="N284">
        <v>-0.34538196012730138</v>
      </c>
    </row>
    <row r="285" spans="7:14" x14ac:dyDescent="0.3">
      <c r="G285">
        <v>1</v>
      </c>
      <c r="H285">
        <v>1</v>
      </c>
      <c r="I285">
        <v>13.6</v>
      </c>
      <c r="J285">
        <v>2</v>
      </c>
      <c r="K285">
        <v>1</v>
      </c>
      <c r="L285">
        <v>1.1075989502497485</v>
      </c>
      <c r="M285">
        <v>0.75168121061430349</v>
      </c>
      <c r="N285">
        <v>-0.28544296696810167</v>
      </c>
    </row>
    <row r="286" spans="7:14" x14ac:dyDescent="0.3">
      <c r="G286">
        <v>1</v>
      </c>
      <c r="H286">
        <v>1</v>
      </c>
      <c r="I286">
        <v>15.9</v>
      </c>
      <c r="J286">
        <v>1</v>
      </c>
      <c r="K286">
        <v>1</v>
      </c>
      <c r="L286">
        <v>1.129064933839337</v>
      </c>
      <c r="M286">
        <v>0.7556662946681808</v>
      </c>
      <c r="N286">
        <v>-0.28015540942138217</v>
      </c>
    </row>
    <row r="287" spans="7:14" x14ac:dyDescent="0.3">
      <c r="G287">
        <v>1</v>
      </c>
      <c r="H287">
        <v>1</v>
      </c>
      <c r="I287">
        <v>14.9</v>
      </c>
      <c r="J287">
        <v>2</v>
      </c>
      <c r="K287">
        <v>1</v>
      </c>
      <c r="L287">
        <v>0.94454236010356862</v>
      </c>
      <c r="M287">
        <v>0.72001627916535105</v>
      </c>
      <c r="N287">
        <v>-0.32848145727576072</v>
      </c>
    </row>
    <row r="288" spans="7:14" x14ac:dyDescent="0.3">
      <c r="G288">
        <v>1</v>
      </c>
      <c r="H288">
        <v>1</v>
      </c>
      <c r="I288">
        <v>16.899999999999999</v>
      </c>
      <c r="J288">
        <v>4</v>
      </c>
      <c r="K288">
        <v>1</v>
      </c>
      <c r="L288">
        <v>7.3784627566863215E-2</v>
      </c>
      <c r="M288">
        <v>0.51843779277547919</v>
      </c>
      <c r="N288">
        <v>-0.65693523387087016</v>
      </c>
    </row>
    <row r="289" spans="7:14" x14ac:dyDescent="0.3">
      <c r="G289">
        <v>1</v>
      </c>
      <c r="H289">
        <v>1</v>
      </c>
      <c r="I289">
        <v>16.899999999999999</v>
      </c>
      <c r="J289">
        <v>3</v>
      </c>
      <c r="K289">
        <v>1</v>
      </c>
      <c r="L289">
        <v>0.3837353475689238</v>
      </c>
      <c r="M289">
        <v>0.59477370650537353</v>
      </c>
      <c r="N289">
        <v>-0.51957427097953235</v>
      </c>
    </row>
    <row r="290" spans="7:14" x14ac:dyDescent="0.3">
      <c r="G290">
        <v>1</v>
      </c>
      <c r="H290">
        <v>1</v>
      </c>
      <c r="I290">
        <v>12.9</v>
      </c>
      <c r="J290">
        <v>5</v>
      </c>
      <c r="K290">
        <v>1</v>
      </c>
      <c r="L290">
        <v>0.26554649262997132</v>
      </c>
      <c r="M290">
        <v>0.5659992504238629</v>
      </c>
      <c r="N290">
        <v>-0.56916252511929588</v>
      </c>
    </row>
    <row r="291" spans="7:14" x14ac:dyDescent="0.3">
      <c r="G291">
        <v>1</v>
      </c>
      <c r="H291">
        <v>1</v>
      </c>
      <c r="I291">
        <v>13.4</v>
      </c>
      <c r="J291">
        <v>5</v>
      </c>
      <c r="K291">
        <v>1</v>
      </c>
      <c r="L291">
        <v>0.20283241949682518</v>
      </c>
      <c r="M291">
        <v>0.5505349686675225</v>
      </c>
      <c r="N291">
        <v>-0.59686480318827462</v>
      </c>
    </row>
    <row r="292" spans="7:14" x14ac:dyDescent="0.3">
      <c r="G292">
        <v>1</v>
      </c>
      <c r="H292">
        <v>1</v>
      </c>
      <c r="I292">
        <v>15.9</v>
      </c>
      <c r="J292">
        <v>2</v>
      </c>
      <c r="K292">
        <v>1</v>
      </c>
      <c r="L292">
        <v>0.81911421383727634</v>
      </c>
      <c r="M292">
        <v>0.69404827994759977</v>
      </c>
      <c r="N292">
        <v>-0.36521375324721084</v>
      </c>
    </row>
    <row r="293" spans="7:14" x14ac:dyDescent="0.3">
      <c r="G293">
        <v>0</v>
      </c>
      <c r="H293">
        <v>1</v>
      </c>
      <c r="I293">
        <v>10.9</v>
      </c>
      <c r="J293">
        <v>2</v>
      </c>
      <c r="K293">
        <v>0</v>
      </c>
      <c r="L293">
        <v>-0.17236194360122548</v>
      </c>
      <c r="M293">
        <v>0.45701587809423172</v>
      </c>
      <c r="N293">
        <v>-0.61067520090158156</v>
      </c>
    </row>
    <row r="294" spans="7:14" x14ac:dyDescent="0.3">
      <c r="G294">
        <v>0</v>
      </c>
      <c r="H294">
        <v>1</v>
      </c>
      <c r="I294">
        <v>12.9</v>
      </c>
      <c r="J294">
        <v>3</v>
      </c>
      <c r="K294">
        <v>1</v>
      </c>
      <c r="L294">
        <v>0.88544793263409249</v>
      </c>
      <c r="M294">
        <v>0.70794989318724177</v>
      </c>
      <c r="N294">
        <v>-1.2308298927613941</v>
      </c>
    </row>
    <row r="295" spans="7:14" x14ac:dyDescent="0.3">
      <c r="G295">
        <v>0</v>
      </c>
      <c r="H295">
        <v>1</v>
      </c>
      <c r="I295">
        <v>14.9</v>
      </c>
      <c r="J295">
        <v>1</v>
      </c>
      <c r="K295">
        <v>1</v>
      </c>
      <c r="L295">
        <v>1.2544930801056293</v>
      </c>
      <c r="M295">
        <v>0.77807666569804756</v>
      </c>
      <c r="N295">
        <v>-1.5054232977359829</v>
      </c>
    </row>
    <row r="296" spans="7:14" x14ac:dyDescent="0.3">
      <c r="G296">
        <v>0</v>
      </c>
      <c r="H296">
        <v>1</v>
      </c>
      <c r="I296">
        <v>14.6</v>
      </c>
      <c r="J296">
        <v>1</v>
      </c>
      <c r="K296">
        <v>1</v>
      </c>
      <c r="L296">
        <v>1.2921215239855171</v>
      </c>
      <c r="M296">
        <v>0.78450606265006406</v>
      </c>
      <c r="N296">
        <v>-1.5348225027810063</v>
      </c>
    </row>
    <row r="297" spans="7:14" x14ac:dyDescent="0.3">
      <c r="G297">
        <v>0</v>
      </c>
      <c r="H297">
        <v>1</v>
      </c>
      <c r="I297">
        <v>9.9</v>
      </c>
      <c r="J297">
        <v>7</v>
      </c>
      <c r="K297">
        <v>1</v>
      </c>
      <c r="L297">
        <v>2.1929491424726999E-2</v>
      </c>
      <c r="M297">
        <v>0.50548215315946965</v>
      </c>
      <c r="N297">
        <v>-0.70417203789209859</v>
      </c>
    </row>
    <row r="298" spans="7:14" x14ac:dyDescent="0.3">
      <c r="G298">
        <v>0</v>
      </c>
      <c r="H298">
        <v>1</v>
      </c>
      <c r="I298">
        <v>8.9</v>
      </c>
      <c r="J298">
        <v>8</v>
      </c>
      <c r="K298">
        <v>0</v>
      </c>
      <c r="L298">
        <v>-1.7812099710810048</v>
      </c>
      <c r="M298">
        <v>0.1441537914692681</v>
      </c>
      <c r="N298">
        <v>-0.15566458191310073</v>
      </c>
    </row>
    <row r="299" spans="7:14" x14ac:dyDescent="0.3">
      <c r="G299">
        <v>0</v>
      </c>
      <c r="H299">
        <v>1</v>
      </c>
      <c r="I299">
        <v>13.9</v>
      </c>
      <c r="J299">
        <v>7</v>
      </c>
      <c r="K299">
        <v>0</v>
      </c>
      <c r="L299">
        <v>-2.0983999824104052</v>
      </c>
      <c r="M299">
        <v>0.1092524317266237</v>
      </c>
      <c r="N299">
        <v>-0.11569420447648124</v>
      </c>
    </row>
    <row r="300" spans="7:14" x14ac:dyDescent="0.3">
      <c r="G300">
        <v>0</v>
      </c>
      <c r="H300">
        <v>1</v>
      </c>
      <c r="I300">
        <v>24.9</v>
      </c>
      <c r="J300">
        <v>4</v>
      </c>
      <c r="K300">
        <v>0</v>
      </c>
      <c r="L300">
        <v>-2.5482574313334383</v>
      </c>
      <c r="M300">
        <v>7.2543639934130474E-2</v>
      </c>
      <c r="N300">
        <v>-7.5309536749406214E-2</v>
      </c>
    </row>
    <row r="301" spans="7:14" x14ac:dyDescent="0.3">
      <c r="G301">
        <v>0</v>
      </c>
      <c r="H301">
        <v>1</v>
      </c>
      <c r="I301">
        <v>26.5</v>
      </c>
      <c r="J301">
        <v>4</v>
      </c>
      <c r="K301">
        <v>0</v>
      </c>
      <c r="L301">
        <v>-2.748942465359506</v>
      </c>
      <c r="M301">
        <v>6.0146403552197761E-2</v>
      </c>
      <c r="N301">
        <v>-6.2031164307923235E-2</v>
      </c>
    </row>
    <row r="302" spans="7:14" x14ac:dyDescent="0.3">
      <c r="G302">
        <v>0</v>
      </c>
      <c r="H302">
        <v>1</v>
      </c>
      <c r="I302">
        <v>26.4</v>
      </c>
      <c r="J302">
        <v>4</v>
      </c>
      <c r="K302">
        <v>0</v>
      </c>
      <c r="L302">
        <v>-2.7363996507328765</v>
      </c>
      <c r="M302">
        <v>6.0859358007704631E-2</v>
      </c>
      <c r="N302">
        <v>-6.2790032510002883E-2</v>
      </c>
    </row>
    <row r="303" spans="7:14" x14ac:dyDescent="0.3">
      <c r="G303">
        <v>0</v>
      </c>
      <c r="H303">
        <v>1</v>
      </c>
      <c r="I303">
        <v>21.9</v>
      </c>
      <c r="J303">
        <v>4</v>
      </c>
      <c r="K303">
        <v>0</v>
      </c>
      <c r="L303">
        <v>-2.1719729925345614</v>
      </c>
      <c r="M303">
        <v>0.10229570876042698</v>
      </c>
      <c r="N303">
        <v>-0.10791456197072924</v>
      </c>
    </row>
    <row r="304" spans="7:14" x14ac:dyDescent="0.3">
      <c r="G304">
        <v>0</v>
      </c>
      <c r="H304">
        <v>1</v>
      </c>
      <c r="I304">
        <v>27.4</v>
      </c>
      <c r="J304">
        <v>4</v>
      </c>
      <c r="K304">
        <v>0</v>
      </c>
      <c r="L304">
        <v>-2.8618277969991688</v>
      </c>
      <c r="M304">
        <v>5.4073133835337212E-2</v>
      </c>
      <c r="N304">
        <v>-5.5590021412728355E-2</v>
      </c>
    </row>
    <row r="305" spans="7:14" x14ac:dyDescent="0.3">
      <c r="G305">
        <v>0</v>
      </c>
      <c r="H305">
        <v>1</v>
      </c>
      <c r="I305">
        <v>28.4</v>
      </c>
      <c r="J305">
        <v>3</v>
      </c>
      <c r="K305">
        <v>0</v>
      </c>
      <c r="L305">
        <v>-2.6773052232634003</v>
      </c>
      <c r="M305">
        <v>6.432587949415762E-2</v>
      </c>
      <c r="N305">
        <v>-6.6488024979686658E-2</v>
      </c>
    </row>
    <row r="306" spans="7:14" x14ac:dyDescent="0.3">
      <c r="G306">
        <v>0</v>
      </c>
      <c r="H306">
        <v>1</v>
      </c>
      <c r="I306">
        <v>28.6</v>
      </c>
      <c r="J306">
        <v>3</v>
      </c>
      <c r="K306">
        <v>0</v>
      </c>
      <c r="L306">
        <v>-2.7023908525166593</v>
      </c>
      <c r="M306">
        <v>6.2832424640715048E-2</v>
      </c>
      <c r="N306">
        <v>-6.4893170301581579E-2</v>
      </c>
    </row>
    <row r="307" spans="7:14" x14ac:dyDescent="0.3">
      <c r="G307">
        <v>0</v>
      </c>
      <c r="H307">
        <v>1</v>
      </c>
      <c r="I307">
        <v>19.899999999999999</v>
      </c>
      <c r="J307">
        <v>4</v>
      </c>
      <c r="K307">
        <v>0</v>
      </c>
      <c r="L307">
        <v>-1.9211167000019769</v>
      </c>
      <c r="M307">
        <v>0.12773709150775428</v>
      </c>
      <c r="N307">
        <v>-0.13666439995081694</v>
      </c>
    </row>
    <row r="308" spans="7:14" x14ac:dyDescent="0.3">
      <c r="G308">
        <v>0</v>
      </c>
      <c r="H308">
        <v>1</v>
      </c>
      <c r="I308">
        <v>28.9</v>
      </c>
      <c r="J308">
        <v>3</v>
      </c>
      <c r="K308">
        <v>0</v>
      </c>
      <c r="L308">
        <v>-2.7400192963965466</v>
      </c>
      <c r="M308">
        <v>6.0652803912638026E-2</v>
      </c>
      <c r="N308">
        <v>-6.2570117223130273E-2</v>
      </c>
    </row>
    <row r="309" spans="7:14" x14ac:dyDescent="0.3">
      <c r="G309">
        <v>0</v>
      </c>
      <c r="H309">
        <v>1</v>
      </c>
      <c r="I309">
        <v>26.9</v>
      </c>
      <c r="J309">
        <v>3</v>
      </c>
      <c r="K309">
        <v>0</v>
      </c>
      <c r="L309">
        <v>-2.4891630038639621</v>
      </c>
      <c r="M309">
        <v>7.6621394313151611E-2</v>
      </c>
      <c r="N309">
        <v>-7.9715938241064141E-2</v>
      </c>
    </row>
    <row r="310" spans="7:14" x14ac:dyDescent="0.3">
      <c r="G310">
        <v>0</v>
      </c>
      <c r="H310">
        <v>1</v>
      </c>
      <c r="I310">
        <v>17.899999999999999</v>
      </c>
      <c r="J310">
        <v>8</v>
      </c>
      <c r="K310">
        <v>1</v>
      </c>
      <c r="L310">
        <v>-1.2914463987076714</v>
      </c>
      <c r="M310">
        <v>0.21560809345411067</v>
      </c>
      <c r="N310">
        <v>-0.242846502732186</v>
      </c>
    </row>
    <row r="311" spans="7:14" x14ac:dyDescent="0.3">
      <c r="G311">
        <v>0</v>
      </c>
      <c r="H311">
        <v>1</v>
      </c>
      <c r="I311">
        <v>28.9</v>
      </c>
      <c r="J311">
        <v>4</v>
      </c>
      <c r="K311">
        <v>1</v>
      </c>
      <c r="L311">
        <v>-1.4313531276286438</v>
      </c>
      <c r="M311">
        <v>0.19288793882603658</v>
      </c>
      <c r="N311">
        <v>-0.21429275892260194</v>
      </c>
    </row>
    <row r="312" spans="7:14" x14ac:dyDescent="0.3">
      <c r="G312">
        <v>0</v>
      </c>
      <c r="H312">
        <v>1</v>
      </c>
      <c r="I312">
        <v>30.5</v>
      </c>
      <c r="J312">
        <v>3</v>
      </c>
      <c r="K312">
        <v>1</v>
      </c>
      <c r="L312">
        <v>-1.3220874416526516</v>
      </c>
      <c r="M312">
        <v>0.21047120722882229</v>
      </c>
      <c r="N312">
        <v>-0.23631897632360346</v>
      </c>
    </row>
    <row r="313" spans="7:14" x14ac:dyDescent="0.3">
      <c r="G313">
        <v>0</v>
      </c>
      <c r="H313">
        <v>1</v>
      </c>
      <c r="I313">
        <v>29.5</v>
      </c>
      <c r="J313">
        <v>3</v>
      </c>
      <c r="K313">
        <v>1</v>
      </c>
      <c r="L313">
        <v>-1.1966592953863588</v>
      </c>
      <c r="M313">
        <v>0.23207004232201969</v>
      </c>
      <c r="N313">
        <v>-0.26405675093365327</v>
      </c>
    </row>
    <row r="314" spans="7:14" x14ac:dyDescent="0.3">
      <c r="G314">
        <v>0</v>
      </c>
      <c r="H314">
        <v>1</v>
      </c>
      <c r="I314">
        <v>33.9</v>
      </c>
      <c r="J314">
        <v>2</v>
      </c>
      <c r="K314">
        <v>1</v>
      </c>
      <c r="L314">
        <v>-1.4385924189559844</v>
      </c>
      <c r="M314">
        <v>0.19176341519182338</v>
      </c>
      <c r="N314">
        <v>-0.21290046033905188</v>
      </c>
    </row>
    <row r="315" spans="7:14" x14ac:dyDescent="0.3">
      <c r="G315">
        <v>0</v>
      </c>
      <c r="H315">
        <v>1</v>
      </c>
      <c r="I315">
        <v>29.9</v>
      </c>
      <c r="J315">
        <v>3</v>
      </c>
      <c r="K315">
        <v>1</v>
      </c>
      <c r="L315">
        <v>-1.2468305538928752</v>
      </c>
      <c r="M315">
        <v>0.22324926728072475</v>
      </c>
      <c r="N315">
        <v>-0.25263578739526321</v>
      </c>
    </row>
    <row r="316" spans="7:14" x14ac:dyDescent="0.3">
      <c r="G316">
        <v>0</v>
      </c>
      <c r="H316">
        <v>1</v>
      </c>
      <c r="I316">
        <v>36.9</v>
      </c>
      <c r="J316">
        <v>3</v>
      </c>
      <c r="K316">
        <v>1</v>
      </c>
      <c r="L316">
        <v>-2.1248275777569217</v>
      </c>
      <c r="M316">
        <v>0.1067070282294383</v>
      </c>
      <c r="N316">
        <v>-0.11284067601987879</v>
      </c>
    </row>
    <row r="317" spans="7:14" x14ac:dyDescent="0.3">
      <c r="G317">
        <v>0</v>
      </c>
      <c r="H317">
        <v>1</v>
      </c>
      <c r="I317">
        <v>35.9</v>
      </c>
      <c r="J317">
        <v>3</v>
      </c>
      <c r="K317">
        <v>1</v>
      </c>
      <c r="L317">
        <v>-1.9993994314906298</v>
      </c>
      <c r="M317">
        <v>0.11926599228513807</v>
      </c>
      <c r="N317">
        <v>-0.12699961950172711</v>
      </c>
    </row>
    <row r="318" spans="7:14" x14ac:dyDescent="0.3">
      <c r="G318">
        <v>1</v>
      </c>
      <c r="H318">
        <v>1</v>
      </c>
      <c r="I318">
        <v>14.9</v>
      </c>
      <c r="J318">
        <v>4</v>
      </c>
      <c r="K318">
        <v>0</v>
      </c>
      <c r="L318">
        <v>-1.2939759686705159</v>
      </c>
      <c r="M318">
        <v>0.21518059720064722</v>
      </c>
      <c r="N318">
        <v>-1.5362776164663483</v>
      </c>
    </row>
    <row r="319" spans="7:14" x14ac:dyDescent="0.3">
      <c r="G319">
        <v>1</v>
      </c>
      <c r="H319">
        <v>1</v>
      </c>
      <c r="I319">
        <v>19</v>
      </c>
      <c r="J319">
        <v>5</v>
      </c>
      <c r="K319">
        <v>1</v>
      </c>
      <c r="L319">
        <v>-0.49956519959441126</v>
      </c>
      <c r="M319">
        <v>0.37764285394680142</v>
      </c>
      <c r="N319">
        <v>-0.97380636082511551</v>
      </c>
    </row>
    <row r="320" spans="7:14" x14ac:dyDescent="0.3">
      <c r="G320">
        <v>0</v>
      </c>
      <c r="H320">
        <v>1</v>
      </c>
      <c r="I320">
        <v>14.9</v>
      </c>
      <c r="J320">
        <v>4</v>
      </c>
      <c r="K320">
        <v>0</v>
      </c>
      <c r="L320">
        <v>-1.2939759686705159</v>
      </c>
      <c r="M320">
        <v>0.21518059720064722</v>
      </c>
      <c r="N320">
        <v>-0.24230164779583246</v>
      </c>
    </row>
    <row r="321" spans="7:14" x14ac:dyDescent="0.3">
      <c r="G321">
        <v>0</v>
      </c>
      <c r="H321">
        <v>1</v>
      </c>
      <c r="I321">
        <v>23</v>
      </c>
      <c r="J321">
        <v>2</v>
      </c>
      <c r="K321">
        <v>1</v>
      </c>
      <c r="L321">
        <v>-7.1425624653398856E-2</v>
      </c>
      <c r="M321">
        <v>0.48215118134883522</v>
      </c>
      <c r="N321">
        <v>-0.65807193520665397</v>
      </c>
    </row>
    <row r="322" spans="7:14" x14ac:dyDescent="0.3">
      <c r="G322">
        <v>0</v>
      </c>
      <c r="H322">
        <v>1</v>
      </c>
      <c r="I322">
        <v>21.7</v>
      </c>
      <c r="J322">
        <v>2</v>
      </c>
      <c r="K322">
        <v>1</v>
      </c>
      <c r="L322">
        <v>9.1630965492781158E-2</v>
      </c>
      <c r="M322">
        <v>0.52289172659000982</v>
      </c>
      <c r="N322">
        <v>-0.74001182557083611</v>
      </c>
    </row>
    <row r="323" spans="7:14" x14ac:dyDescent="0.3">
      <c r="G323">
        <v>0</v>
      </c>
      <c r="H323">
        <v>1</v>
      </c>
      <c r="I323">
        <v>16.899999999999999</v>
      </c>
      <c r="J323">
        <v>2</v>
      </c>
      <c r="K323">
        <v>1</v>
      </c>
      <c r="L323">
        <v>0.6936860675709845</v>
      </c>
      <c r="M323">
        <v>0.6667864085783286</v>
      </c>
      <c r="N323">
        <v>-1.0989715789401158</v>
      </c>
    </row>
    <row r="324" spans="7:14" x14ac:dyDescent="0.3">
      <c r="G324">
        <v>0</v>
      </c>
      <c r="H324">
        <v>1</v>
      </c>
      <c r="I324">
        <v>11.9</v>
      </c>
      <c r="J324">
        <v>4</v>
      </c>
      <c r="K324">
        <v>0</v>
      </c>
      <c r="L324">
        <v>-0.91769152987163904</v>
      </c>
      <c r="M324">
        <v>0.28542849440493751</v>
      </c>
      <c r="N324">
        <v>-0.33607220880992023</v>
      </c>
    </row>
    <row r="325" spans="7:14" x14ac:dyDescent="0.3">
      <c r="G325">
        <v>0</v>
      </c>
      <c r="H325">
        <v>1</v>
      </c>
      <c r="I325">
        <v>14.6</v>
      </c>
      <c r="J325">
        <v>1</v>
      </c>
      <c r="K325">
        <v>0</v>
      </c>
      <c r="L325">
        <v>-0.32649536478444624</v>
      </c>
      <c r="M325">
        <v>0.41909359842829841</v>
      </c>
      <c r="N325">
        <v>-0.54316563395192552</v>
      </c>
    </row>
    <row r="326" spans="7:14" x14ac:dyDescent="0.3">
      <c r="G326">
        <v>0</v>
      </c>
      <c r="H326">
        <v>1</v>
      </c>
      <c r="I326">
        <v>14.9</v>
      </c>
      <c r="J326">
        <v>2</v>
      </c>
      <c r="K326">
        <v>0</v>
      </c>
      <c r="L326">
        <v>-0.67407452866639461</v>
      </c>
      <c r="M326">
        <v>0.33758508690390165</v>
      </c>
      <c r="N326">
        <v>-0.41186316243248483</v>
      </c>
    </row>
    <row r="327" spans="7:14" x14ac:dyDescent="0.3">
      <c r="G327">
        <v>0</v>
      </c>
      <c r="H327">
        <v>1</v>
      </c>
      <c r="I327">
        <v>12.9</v>
      </c>
      <c r="J327">
        <v>2</v>
      </c>
      <c r="K327">
        <v>0</v>
      </c>
      <c r="L327">
        <v>-0.42321823613381004</v>
      </c>
      <c r="M327">
        <v>0.39574691154073444</v>
      </c>
      <c r="N327">
        <v>-0.50376214818402631</v>
      </c>
    </row>
    <row r="328" spans="7:14" x14ac:dyDescent="0.3">
      <c r="G328">
        <v>0</v>
      </c>
      <c r="H328">
        <v>1</v>
      </c>
      <c r="I328">
        <v>13.9</v>
      </c>
      <c r="J328">
        <v>1</v>
      </c>
      <c r="K328">
        <v>0</v>
      </c>
      <c r="L328">
        <v>-0.23869566239804169</v>
      </c>
      <c r="M328">
        <v>0.44060780922252646</v>
      </c>
      <c r="N328">
        <v>-0.58090445830908533</v>
      </c>
    </row>
    <row r="329" spans="7:14" x14ac:dyDescent="0.3">
      <c r="G329">
        <v>0</v>
      </c>
      <c r="H329">
        <v>1</v>
      </c>
      <c r="I329">
        <v>16.100000000000001</v>
      </c>
      <c r="J329">
        <v>1</v>
      </c>
      <c r="K329">
        <v>0</v>
      </c>
      <c r="L329">
        <v>-0.51463758418388483</v>
      </c>
      <c r="M329">
        <v>0.3741069983692682</v>
      </c>
      <c r="N329">
        <v>-0.46857584640376421</v>
      </c>
    </row>
    <row r="330" spans="7:14" x14ac:dyDescent="0.3">
      <c r="G330">
        <v>0</v>
      </c>
      <c r="H330">
        <v>1</v>
      </c>
      <c r="I330">
        <v>13.9</v>
      </c>
      <c r="J330">
        <v>2</v>
      </c>
      <c r="K330">
        <v>0</v>
      </c>
      <c r="L330">
        <v>-0.54864638240010233</v>
      </c>
      <c r="M330">
        <v>0.36617851560222014</v>
      </c>
      <c r="N330">
        <v>-0.45598793454378994</v>
      </c>
    </row>
    <row r="331" spans="7:14" x14ac:dyDescent="0.3">
      <c r="G331">
        <v>0</v>
      </c>
      <c r="H331">
        <v>1</v>
      </c>
      <c r="I331">
        <v>12.8</v>
      </c>
      <c r="J331">
        <v>2</v>
      </c>
      <c r="K331">
        <v>0</v>
      </c>
      <c r="L331">
        <v>-0.41067542150718095</v>
      </c>
      <c r="M331">
        <v>0.39875017880769131</v>
      </c>
      <c r="N331">
        <v>-0.50874475495545979</v>
      </c>
    </row>
    <row r="332" spans="7:14" x14ac:dyDescent="0.3">
      <c r="G332">
        <v>0</v>
      </c>
      <c r="H332">
        <v>1</v>
      </c>
      <c r="I332">
        <v>13.9</v>
      </c>
      <c r="J332">
        <v>2</v>
      </c>
      <c r="K332">
        <v>0</v>
      </c>
      <c r="L332">
        <v>-0.54864638240010233</v>
      </c>
      <c r="M332">
        <v>0.36617851560222014</v>
      </c>
      <c r="N332">
        <v>-0.45598793454378994</v>
      </c>
    </row>
    <row r="333" spans="7:14" x14ac:dyDescent="0.3">
      <c r="G333">
        <v>0</v>
      </c>
      <c r="H333">
        <v>1</v>
      </c>
      <c r="I333">
        <v>9</v>
      </c>
      <c r="J333">
        <v>6</v>
      </c>
      <c r="K333">
        <v>0</v>
      </c>
      <c r="L333">
        <v>-1.1738513457035129</v>
      </c>
      <c r="M333">
        <v>0.23615954109836562</v>
      </c>
      <c r="N333">
        <v>-0.26939633504944449</v>
      </c>
    </row>
    <row r="334" spans="7:14" x14ac:dyDescent="0.3">
      <c r="G334">
        <v>0</v>
      </c>
      <c r="H334">
        <v>1</v>
      </c>
      <c r="I334">
        <v>13.9</v>
      </c>
      <c r="J334">
        <v>1</v>
      </c>
      <c r="K334">
        <v>0</v>
      </c>
      <c r="L334">
        <v>-0.23869566239804169</v>
      </c>
      <c r="M334">
        <v>0.44060780922252646</v>
      </c>
      <c r="N334">
        <v>-0.58090445830908533</v>
      </c>
    </row>
    <row r="335" spans="7:14" x14ac:dyDescent="0.3">
      <c r="G335">
        <v>0</v>
      </c>
      <c r="H335">
        <v>1</v>
      </c>
      <c r="I335">
        <v>13.9</v>
      </c>
      <c r="J335">
        <v>3</v>
      </c>
      <c r="K335">
        <v>0</v>
      </c>
      <c r="L335">
        <v>-0.85859710240216303</v>
      </c>
      <c r="M335">
        <v>0.29763253447840954</v>
      </c>
      <c r="N335">
        <v>-0.35329855675222582</v>
      </c>
    </row>
    <row r="336" spans="7:14" x14ac:dyDescent="0.3">
      <c r="G336">
        <v>0</v>
      </c>
      <c r="H336">
        <v>1</v>
      </c>
      <c r="I336">
        <v>14</v>
      </c>
      <c r="J336">
        <v>3</v>
      </c>
      <c r="K336">
        <v>0</v>
      </c>
      <c r="L336">
        <v>-0.87113991702879212</v>
      </c>
      <c r="M336">
        <v>0.29501716435143044</v>
      </c>
      <c r="N336">
        <v>-0.3495818230640253</v>
      </c>
    </row>
    <row r="337" spans="7:14" x14ac:dyDescent="0.3">
      <c r="G337">
        <v>0</v>
      </c>
      <c r="H337">
        <v>1</v>
      </c>
      <c r="I337">
        <v>12.9</v>
      </c>
      <c r="J337">
        <v>2</v>
      </c>
      <c r="K337">
        <v>0</v>
      </c>
      <c r="L337">
        <v>-0.42321823613381004</v>
      </c>
      <c r="M337">
        <v>0.39574691154073444</v>
      </c>
      <c r="N337">
        <v>-0.50376214818402631</v>
      </c>
    </row>
    <row r="338" spans="7:14" x14ac:dyDescent="0.3">
      <c r="G338">
        <v>0</v>
      </c>
      <c r="H338">
        <v>1</v>
      </c>
      <c r="I338">
        <v>15.9</v>
      </c>
      <c r="J338">
        <v>1</v>
      </c>
      <c r="K338">
        <v>0</v>
      </c>
      <c r="L338">
        <v>-0.48955195493062625</v>
      </c>
      <c r="M338">
        <v>0.37999912130382479</v>
      </c>
      <c r="N338">
        <v>-0.47803438369210854</v>
      </c>
    </row>
    <row r="339" spans="7:14" x14ac:dyDescent="0.3">
      <c r="G339">
        <v>0</v>
      </c>
      <c r="H339">
        <v>1</v>
      </c>
      <c r="I339">
        <v>14.9</v>
      </c>
      <c r="J339">
        <v>1</v>
      </c>
      <c r="K339">
        <v>0</v>
      </c>
      <c r="L339">
        <v>-0.36412380866433397</v>
      </c>
      <c r="M339">
        <v>0.40996167597565508</v>
      </c>
      <c r="N339">
        <v>-0.52756778821845374</v>
      </c>
    </row>
    <row r="340" spans="7:14" x14ac:dyDescent="0.3">
      <c r="G340">
        <v>0</v>
      </c>
      <c r="H340">
        <v>1</v>
      </c>
      <c r="I340">
        <v>13.9</v>
      </c>
      <c r="J340">
        <v>6</v>
      </c>
      <c r="K340">
        <v>0</v>
      </c>
      <c r="L340">
        <v>-1.788449262408345</v>
      </c>
      <c r="M340">
        <v>0.14326295369025199</v>
      </c>
      <c r="N340">
        <v>-0.15462423791015018</v>
      </c>
    </row>
    <row r="341" spans="7:14" x14ac:dyDescent="0.3">
      <c r="G341">
        <v>0</v>
      </c>
      <c r="H341">
        <v>1</v>
      </c>
      <c r="I341">
        <v>12.9</v>
      </c>
      <c r="J341">
        <v>5</v>
      </c>
      <c r="K341">
        <v>0</v>
      </c>
      <c r="L341">
        <v>-1.3530703961399919</v>
      </c>
      <c r="M341">
        <v>0.20536885292106141</v>
      </c>
      <c r="N341">
        <v>-0.22987723793174661</v>
      </c>
    </row>
    <row r="342" spans="7:14" x14ac:dyDescent="0.3">
      <c r="G342">
        <v>0</v>
      </c>
      <c r="H342">
        <v>1</v>
      </c>
      <c r="I342">
        <v>10.9</v>
      </c>
      <c r="J342">
        <v>5</v>
      </c>
      <c r="K342">
        <v>0</v>
      </c>
      <c r="L342">
        <v>-1.1022141036074073</v>
      </c>
      <c r="M342">
        <v>0.24932526799328247</v>
      </c>
      <c r="N342">
        <v>-0.28678283421208245</v>
      </c>
    </row>
    <row r="343" spans="7:14" x14ac:dyDescent="0.3">
      <c r="G343">
        <v>0</v>
      </c>
      <c r="H343">
        <v>1</v>
      </c>
      <c r="I343">
        <v>13.9</v>
      </c>
      <c r="J343">
        <v>4</v>
      </c>
      <c r="K343">
        <v>0</v>
      </c>
      <c r="L343">
        <v>-1.1685478224042236</v>
      </c>
      <c r="M343">
        <v>0.23711757249738738</v>
      </c>
      <c r="N343">
        <v>-0.27065135196613604</v>
      </c>
    </row>
    <row r="344" spans="7:14" x14ac:dyDescent="0.3">
      <c r="G344">
        <v>0</v>
      </c>
      <c r="H344">
        <v>1</v>
      </c>
      <c r="I344">
        <v>12.9</v>
      </c>
      <c r="J344">
        <v>4</v>
      </c>
      <c r="K344">
        <v>0</v>
      </c>
      <c r="L344">
        <v>-1.0431196761379313</v>
      </c>
      <c r="M344">
        <v>0.26054849898297999</v>
      </c>
      <c r="N344">
        <v>-0.30184658246132395</v>
      </c>
    </row>
    <row r="345" spans="7:14" x14ac:dyDescent="0.3">
      <c r="G345">
        <v>0</v>
      </c>
      <c r="H345">
        <v>1</v>
      </c>
      <c r="I345">
        <v>15.9</v>
      </c>
      <c r="J345">
        <v>3</v>
      </c>
      <c r="K345">
        <v>0</v>
      </c>
      <c r="L345">
        <v>-1.1094533949347476</v>
      </c>
      <c r="M345">
        <v>0.24797280668410579</v>
      </c>
      <c r="N345">
        <v>-0.28498279436177476</v>
      </c>
    </row>
    <row r="346" spans="7:14" x14ac:dyDescent="0.3">
      <c r="G346">
        <v>0</v>
      </c>
      <c r="H346">
        <v>1</v>
      </c>
      <c r="I346">
        <v>11.9</v>
      </c>
      <c r="J346">
        <v>3</v>
      </c>
      <c r="K346">
        <v>0</v>
      </c>
      <c r="L346">
        <v>-0.60774080986957846</v>
      </c>
      <c r="M346">
        <v>0.3525747218126985</v>
      </c>
      <c r="N346">
        <v>-0.43475189255052427</v>
      </c>
    </row>
    <row r="347" spans="7:14" x14ac:dyDescent="0.3">
      <c r="G347">
        <v>0</v>
      </c>
      <c r="H347">
        <v>1</v>
      </c>
      <c r="I347">
        <v>14.9</v>
      </c>
      <c r="J347">
        <v>3</v>
      </c>
      <c r="K347">
        <v>0</v>
      </c>
      <c r="L347">
        <v>-0.98402524866845531</v>
      </c>
      <c r="M347">
        <v>0.27209381689123219</v>
      </c>
      <c r="N347">
        <v>-0.31758310844590809</v>
      </c>
    </row>
    <row r="348" spans="7:14" x14ac:dyDescent="0.3">
      <c r="G348">
        <v>0</v>
      </c>
      <c r="H348">
        <v>1</v>
      </c>
      <c r="I348">
        <v>16.899999999999999</v>
      </c>
      <c r="J348">
        <v>3</v>
      </c>
      <c r="K348">
        <v>0</v>
      </c>
      <c r="L348">
        <v>-1.2348815412010394</v>
      </c>
      <c r="M348">
        <v>0.22532818403454338</v>
      </c>
      <c r="N348">
        <v>-0.25531580258505926</v>
      </c>
    </row>
    <row r="349" spans="7:14" x14ac:dyDescent="0.3">
      <c r="G349">
        <v>0</v>
      </c>
      <c r="H349">
        <v>1</v>
      </c>
      <c r="I349">
        <v>8.9</v>
      </c>
      <c r="J349">
        <v>8</v>
      </c>
      <c r="K349">
        <v>1</v>
      </c>
      <c r="L349">
        <v>-0.16259308231104153</v>
      </c>
      <c r="M349">
        <v>0.45944104318428985</v>
      </c>
      <c r="N349">
        <v>-0.61515156956154282</v>
      </c>
    </row>
    <row r="350" spans="7:14" x14ac:dyDescent="0.3">
      <c r="G350">
        <v>0</v>
      </c>
      <c r="H350">
        <v>1</v>
      </c>
      <c r="I350">
        <v>13.9</v>
      </c>
      <c r="J350">
        <v>4</v>
      </c>
      <c r="K350">
        <v>1</v>
      </c>
      <c r="L350">
        <v>0.45006906636573962</v>
      </c>
      <c r="M350">
        <v>0.61065565497101815</v>
      </c>
      <c r="N350">
        <v>-0.94329112119719338</v>
      </c>
    </row>
    <row r="351" spans="7:14" x14ac:dyDescent="0.3">
      <c r="G351">
        <v>0</v>
      </c>
      <c r="H351">
        <v>1</v>
      </c>
      <c r="I351">
        <v>13.9</v>
      </c>
      <c r="J351">
        <v>3</v>
      </c>
      <c r="K351">
        <v>1</v>
      </c>
      <c r="L351">
        <v>0.76001978636780021</v>
      </c>
      <c r="M351">
        <v>0.68135802960821257</v>
      </c>
      <c r="N351">
        <v>-1.1436871563725719</v>
      </c>
    </row>
    <row r="352" spans="7:14" x14ac:dyDescent="0.3">
      <c r="G352">
        <v>0</v>
      </c>
      <c r="H352">
        <v>1</v>
      </c>
      <c r="I352">
        <v>15.9</v>
      </c>
      <c r="J352">
        <v>1</v>
      </c>
      <c r="K352">
        <v>1</v>
      </c>
      <c r="L352">
        <v>1.129064933839337</v>
      </c>
      <c r="M352">
        <v>0.7556662946681808</v>
      </c>
      <c r="N352">
        <v>-1.4092203432607193</v>
      </c>
    </row>
    <row r="353" spans="7:14" x14ac:dyDescent="0.3">
      <c r="G353">
        <v>0</v>
      </c>
      <c r="H353">
        <v>1</v>
      </c>
      <c r="I353">
        <v>25.9</v>
      </c>
      <c r="J353">
        <v>5</v>
      </c>
      <c r="K353">
        <v>0</v>
      </c>
      <c r="L353">
        <v>-2.9836362976017909</v>
      </c>
      <c r="M353">
        <v>4.8170629481701241E-2</v>
      </c>
      <c r="N353">
        <v>-4.9369492903708304E-2</v>
      </c>
    </row>
    <row r="354" spans="7:14" x14ac:dyDescent="0.3">
      <c r="G354">
        <v>0</v>
      </c>
      <c r="H354">
        <v>1</v>
      </c>
      <c r="I354">
        <v>20.9</v>
      </c>
      <c r="J354">
        <v>4</v>
      </c>
      <c r="K354">
        <v>0</v>
      </c>
      <c r="L354">
        <v>-2.0465448462682692</v>
      </c>
      <c r="M354">
        <v>0.11440197117179503</v>
      </c>
      <c r="N354">
        <v>-0.12149212339393034</v>
      </c>
    </row>
    <row r="355" spans="7:14" x14ac:dyDescent="0.3">
      <c r="G355">
        <v>0</v>
      </c>
      <c r="H355">
        <v>1</v>
      </c>
      <c r="I355">
        <v>32.9</v>
      </c>
      <c r="J355">
        <v>1</v>
      </c>
      <c r="K355">
        <v>0</v>
      </c>
      <c r="L355">
        <v>-2.6218304414575946</v>
      </c>
      <c r="M355">
        <v>6.7746596885499652E-2</v>
      </c>
      <c r="N355">
        <v>-7.0150609498654509E-2</v>
      </c>
    </row>
    <row r="356" spans="7:14" x14ac:dyDescent="0.3">
      <c r="G356">
        <v>0</v>
      </c>
      <c r="H356">
        <v>1</v>
      </c>
      <c r="I356">
        <v>30.9</v>
      </c>
      <c r="J356">
        <v>1</v>
      </c>
      <c r="K356">
        <v>0</v>
      </c>
      <c r="L356">
        <v>-2.37097414892501</v>
      </c>
      <c r="M356">
        <v>8.5413010491203534E-2</v>
      </c>
      <c r="N356">
        <v>-8.9282693194158311E-2</v>
      </c>
    </row>
    <row r="357" spans="7:14" x14ac:dyDescent="0.3">
      <c r="G357">
        <v>0</v>
      </c>
      <c r="H357">
        <v>1</v>
      </c>
      <c r="I357">
        <v>30.9</v>
      </c>
      <c r="J357">
        <v>1</v>
      </c>
      <c r="K357">
        <v>0</v>
      </c>
      <c r="L357">
        <v>-2.37097414892501</v>
      </c>
      <c r="M357">
        <v>8.5413010491203534E-2</v>
      </c>
      <c r="N357">
        <v>-8.9282693194158311E-2</v>
      </c>
    </row>
    <row r="358" spans="7:14" x14ac:dyDescent="0.3">
      <c r="G358">
        <v>0</v>
      </c>
      <c r="H358">
        <v>1</v>
      </c>
      <c r="I358">
        <v>14.9</v>
      </c>
      <c r="J358">
        <v>6</v>
      </c>
      <c r="K358">
        <v>0</v>
      </c>
      <c r="L358">
        <v>-1.9138774086746373</v>
      </c>
      <c r="M358">
        <v>0.12854587178009058</v>
      </c>
      <c r="N358">
        <v>-0.13759205084061962</v>
      </c>
    </row>
    <row r="359" spans="7:14" x14ac:dyDescent="0.3">
      <c r="G359">
        <v>0</v>
      </c>
      <c r="H359">
        <v>1</v>
      </c>
      <c r="I359">
        <v>25.9</v>
      </c>
      <c r="J359">
        <v>4</v>
      </c>
      <c r="K359">
        <v>0</v>
      </c>
      <c r="L359">
        <v>-2.6736855775997306</v>
      </c>
      <c r="M359">
        <v>6.454408281247942E-2</v>
      </c>
      <c r="N359">
        <v>-6.6721256572270168E-2</v>
      </c>
    </row>
    <row r="360" spans="7:14" x14ac:dyDescent="0.3">
      <c r="G360">
        <v>0</v>
      </c>
      <c r="H360">
        <v>1</v>
      </c>
      <c r="I360">
        <v>26.9</v>
      </c>
      <c r="J360">
        <v>3</v>
      </c>
      <c r="K360">
        <v>0</v>
      </c>
      <c r="L360">
        <v>-2.4891630038639621</v>
      </c>
      <c r="M360">
        <v>7.6621394313151611E-2</v>
      </c>
      <c r="N360">
        <v>-7.9715938241064141E-2</v>
      </c>
    </row>
    <row r="361" spans="7:14" x14ac:dyDescent="0.3">
      <c r="G361">
        <v>0</v>
      </c>
      <c r="H361">
        <v>1</v>
      </c>
      <c r="I361">
        <v>25.4</v>
      </c>
      <c r="J361">
        <v>4</v>
      </c>
      <c r="K361">
        <v>0</v>
      </c>
      <c r="L361">
        <v>-2.6109715044665842</v>
      </c>
      <c r="M361">
        <v>6.8435642198809474E-2</v>
      </c>
      <c r="N361">
        <v>-7.0890000826659694E-2</v>
      </c>
    </row>
    <row r="362" spans="7:14" x14ac:dyDescent="0.3">
      <c r="G362">
        <v>0</v>
      </c>
      <c r="H362">
        <v>1</v>
      </c>
      <c r="I362">
        <v>23.9</v>
      </c>
      <c r="J362">
        <v>4</v>
      </c>
      <c r="K362">
        <v>0</v>
      </c>
      <c r="L362">
        <v>-2.422829285067146</v>
      </c>
      <c r="M362">
        <v>8.1448333090395716E-2</v>
      </c>
      <c r="N362">
        <v>-8.4957124510417939E-2</v>
      </c>
    </row>
    <row r="363" spans="7:14" x14ac:dyDescent="0.3">
      <c r="G363">
        <v>0</v>
      </c>
      <c r="H363">
        <v>1</v>
      </c>
      <c r="I363">
        <v>25.9</v>
      </c>
      <c r="J363">
        <v>4</v>
      </c>
      <c r="K363">
        <v>0</v>
      </c>
      <c r="L363">
        <v>-2.6736855775997306</v>
      </c>
      <c r="M363">
        <v>6.454408281247942E-2</v>
      </c>
      <c r="N363">
        <v>-6.6721256572270168E-2</v>
      </c>
    </row>
    <row r="364" spans="7:14" x14ac:dyDescent="0.3">
      <c r="G364">
        <v>0</v>
      </c>
      <c r="H364">
        <v>1</v>
      </c>
      <c r="I364">
        <v>25.9</v>
      </c>
      <c r="J364">
        <v>4</v>
      </c>
      <c r="K364">
        <v>0</v>
      </c>
      <c r="L364">
        <v>-2.6736855775997306</v>
      </c>
      <c r="M364">
        <v>6.454408281247942E-2</v>
      </c>
      <c r="N364">
        <v>-6.6721256572270168E-2</v>
      </c>
    </row>
    <row r="365" spans="7:14" x14ac:dyDescent="0.3">
      <c r="G365">
        <v>0</v>
      </c>
      <c r="H365">
        <v>1</v>
      </c>
      <c r="I365">
        <v>26.4</v>
      </c>
      <c r="J365">
        <v>3</v>
      </c>
      <c r="K365">
        <v>0</v>
      </c>
      <c r="L365">
        <v>-2.4264489307308157</v>
      </c>
      <c r="M365">
        <v>8.1177941043720878E-2</v>
      </c>
      <c r="N365">
        <v>-8.466280001364275E-2</v>
      </c>
    </row>
    <row r="366" spans="7:14" x14ac:dyDescent="0.3">
      <c r="G366">
        <v>0</v>
      </c>
      <c r="H366">
        <v>1</v>
      </c>
      <c r="I366">
        <v>25.4</v>
      </c>
      <c r="J366">
        <v>3</v>
      </c>
      <c r="K366">
        <v>0</v>
      </c>
      <c r="L366">
        <v>-2.3010207844645238</v>
      </c>
      <c r="M366">
        <v>9.103845536542457E-2</v>
      </c>
      <c r="N366">
        <v>-9.5452490832025824E-2</v>
      </c>
    </row>
    <row r="367" spans="7:14" x14ac:dyDescent="0.3">
      <c r="G367">
        <v>0</v>
      </c>
      <c r="H367">
        <v>1</v>
      </c>
      <c r="I367">
        <v>25.9</v>
      </c>
      <c r="J367">
        <v>3</v>
      </c>
      <c r="K367">
        <v>0</v>
      </c>
      <c r="L367">
        <v>-2.3637348575976702</v>
      </c>
      <c r="M367">
        <v>8.5980226676861005E-2</v>
      </c>
      <c r="N367">
        <v>-8.9903073929239019E-2</v>
      </c>
    </row>
    <row r="368" spans="7:14" x14ac:dyDescent="0.3">
      <c r="G368">
        <v>0</v>
      </c>
      <c r="H368">
        <v>1</v>
      </c>
      <c r="I368">
        <v>28.4</v>
      </c>
      <c r="J368">
        <v>2</v>
      </c>
      <c r="K368">
        <v>0</v>
      </c>
      <c r="L368">
        <v>-2.3673545032613399</v>
      </c>
      <c r="M368">
        <v>8.5696193276447966E-2</v>
      </c>
      <c r="N368">
        <v>-8.9592370281593919E-2</v>
      </c>
    </row>
    <row r="369" spans="7:14" x14ac:dyDescent="0.3">
      <c r="G369">
        <v>0</v>
      </c>
      <c r="H369">
        <v>1</v>
      </c>
      <c r="I369">
        <v>26.9</v>
      </c>
      <c r="J369">
        <v>2</v>
      </c>
      <c r="K369">
        <v>0</v>
      </c>
      <c r="L369">
        <v>-2.1792122838619017</v>
      </c>
      <c r="M369">
        <v>0.10163282664747472</v>
      </c>
      <c r="N369">
        <v>-0.10717641523646104</v>
      </c>
    </row>
    <row r="370" spans="7:14" x14ac:dyDescent="0.3">
      <c r="G370">
        <v>0</v>
      </c>
      <c r="H370">
        <v>1</v>
      </c>
      <c r="I370">
        <v>20.8</v>
      </c>
      <c r="J370">
        <v>3</v>
      </c>
      <c r="K370">
        <v>0</v>
      </c>
      <c r="L370">
        <v>-1.7240513116395795</v>
      </c>
      <c r="M370">
        <v>0.1513500647996244</v>
      </c>
      <c r="N370">
        <v>-0.16410850373072333</v>
      </c>
    </row>
    <row r="371" spans="7:14" x14ac:dyDescent="0.3">
      <c r="G371">
        <v>0</v>
      </c>
      <c r="H371">
        <v>1</v>
      </c>
      <c r="I371">
        <v>17.899999999999999</v>
      </c>
      <c r="J371">
        <v>7</v>
      </c>
      <c r="K371">
        <v>0</v>
      </c>
      <c r="L371">
        <v>-2.6001125674755743</v>
      </c>
      <c r="M371">
        <v>6.9131176043439782E-2</v>
      </c>
      <c r="N371">
        <v>-7.1636909637969412E-2</v>
      </c>
    </row>
    <row r="372" spans="7:14" x14ac:dyDescent="0.3">
      <c r="G372">
        <v>0</v>
      </c>
      <c r="H372">
        <v>1</v>
      </c>
      <c r="I372">
        <v>21.9</v>
      </c>
      <c r="J372">
        <v>4</v>
      </c>
      <c r="K372">
        <v>0</v>
      </c>
      <c r="L372">
        <v>-2.1719729925345614</v>
      </c>
      <c r="M372">
        <v>0.10229570876042698</v>
      </c>
      <c r="N372">
        <v>-0.10791456197072924</v>
      </c>
    </row>
    <row r="373" spans="7:14" x14ac:dyDescent="0.3">
      <c r="G373">
        <v>0</v>
      </c>
      <c r="H373">
        <v>1</v>
      </c>
      <c r="I373">
        <v>50.9</v>
      </c>
      <c r="J373">
        <v>3</v>
      </c>
      <c r="K373">
        <v>0</v>
      </c>
      <c r="L373">
        <v>-5.4994385142549769</v>
      </c>
      <c r="M373">
        <v>4.0724143725116325E-3</v>
      </c>
      <c r="N373">
        <v>-4.0807292339742384E-3</v>
      </c>
    </row>
    <row r="374" spans="7:14" x14ac:dyDescent="0.3">
      <c r="G374">
        <v>0</v>
      </c>
      <c r="H374">
        <v>1</v>
      </c>
      <c r="I374">
        <v>49.9</v>
      </c>
      <c r="J374">
        <v>3</v>
      </c>
      <c r="K374">
        <v>0</v>
      </c>
      <c r="L374">
        <v>-5.3740103679886841</v>
      </c>
      <c r="M374">
        <v>4.6141151585503146E-3</v>
      </c>
      <c r="N374">
        <v>-4.6247930465626195E-3</v>
      </c>
    </row>
    <row r="375" spans="7:14" x14ac:dyDescent="0.3">
      <c r="G375">
        <v>0</v>
      </c>
      <c r="H375">
        <v>1</v>
      </c>
      <c r="I375">
        <v>51.9</v>
      </c>
      <c r="J375">
        <v>3</v>
      </c>
      <c r="K375">
        <v>0</v>
      </c>
      <c r="L375">
        <v>-5.6248666605212687</v>
      </c>
      <c r="M375">
        <v>3.5940800601756509E-3</v>
      </c>
      <c r="N375">
        <v>-3.6005542831540303E-3</v>
      </c>
    </row>
    <row r="376" spans="7:14" x14ac:dyDescent="0.3">
      <c r="G376">
        <v>0</v>
      </c>
      <c r="H376">
        <v>1</v>
      </c>
      <c r="I376">
        <v>22.9</v>
      </c>
      <c r="J376">
        <v>4</v>
      </c>
      <c r="K376">
        <v>0</v>
      </c>
      <c r="L376">
        <v>-2.2974011388008537</v>
      </c>
      <c r="M376">
        <v>9.1338426409455525E-2</v>
      </c>
      <c r="N376">
        <v>-9.5782560408877712E-2</v>
      </c>
    </row>
    <row r="377" spans="7:14" x14ac:dyDescent="0.3">
      <c r="G377">
        <v>0</v>
      </c>
      <c r="H377">
        <v>1</v>
      </c>
      <c r="I377">
        <v>26.9</v>
      </c>
      <c r="J377">
        <v>4</v>
      </c>
      <c r="K377">
        <v>0</v>
      </c>
      <c r="L377">
        <v>-2.7991137238660229</v>
      </c>
      <c r="M377">
        <v>5.7372087384424029E-2</v>
      </c>
      <c r="N377">
        <v>-5.9083652565597111E-2</v>
      </c>
    </row>
    <row r="378" spans="7:14" x14ac:dyDescent="0.3">
      <c r="G378">
        <v>0</v>
      </c>
      <c r="H378">
        <v>1</v>
      </c>
      <c r="I378">
        <v>41.9</v>
      </c>
      <c r="J378">
        <v>3</v>
      </c>
      <c r="K378">
        <v>0</v>
      </c>
      <c r="L378">
        <v>-4.3705851978583459</v>
      </c>
      <c r="M378">
        <v>1.2485968674089496E-2</v>
      </c>
      <c r="N378">
        <v>-1.2564573370175195E-2</v>
      </c>
    </row>
    <row r="379" spans="7:14" x14ac:dyDescent="0.3">
      <c r="G379">
        <v>0</v>
      </c>
      <c r="H379">
        <v>1</v>
      </c>
      <c r="I379">
        <v>41.5</v>
      </c>
      <c r="J379">
        <v>3</v>
      </c>
      <c r="K379">
        <v>0</v>
      </c>
      <c r="L379">
        <v>-4.3204139393518295</v>
      </c>
      <c r="M379">
        <v>1.3119957642770606E-2</v>
      </c>
      <c r="N379">
        <v>-1.3206784566938398E-2</v>
      </c>
    </row>
    <row r="380" spans="7:14" x14ac:dyDescent="0.3">
      <c r="G380">
        <v>0</v>
      </c>
      <c r="H380">
        <v>1</v>
      </c>
      <c r="I380">
        <v>41.5</v>
      </c>
      <c r="J380">
        <v>3</v>
      </c>
      <c r="K380">
        <v>0</v>
      </c>
      <c r="L380">
        <v>-4.3204139393518295</v>
      </c>
      <c r="M380">
        <v>1.3119957642770606E-2</v>
      </c>
      <c r="N380">
        <v>-1.3206784566938398E-2</v>
      </c>
    </row>
    <row r="381" spans="7:14" x14ac:dyDescent="0.3">
      <c r="G381">
        <v>0</v>
      </c>
      <c r="H381">
        <v>1</v>
      </c>
      <c r="I381">
        <v>41.5</v>
      </c>
      <c r="J381">
        <v>3</v>
      </c>
      <c r="K381">
        <v>0</v>
      </c>
      <c r="L381">
        <v>-4.3204139393518295</v>
      </c>
      <c r="M381">
        <v>1.3119957642770606E-2</v>
      </c>
      <c r="N381">
        <v>-1.3206784566938398E-2</v>
      </c>
    </row>
    <row r="382" spans="7:14" x14ac:dyDescent="0.3">
      <c r="G382">
        <v>0</v>
      </c>
      <c r="H382">
        <v>1</v>
      </c>
      <c r="I382">
        <v>35.9</v>
      </c>
      <c r="J382">
        <v>2</v>
      </c>
      <c r="K382">
        <v>0</v>
      </c>
      <c r="L382">
        <v>-3.3080656002585322</v>
      </c>
      <c r="M382">
        <v>3.5295525861120607E-2</v>
      </c>
      <c r="N382">
        <v>-3.5933468961217192E-2</v>
      </c>
    </row>
    <row r="383" spans="7:14" x14ac:dyDescent="0.3">
      <c r="G383">
        <v>0</v>
      </c>
      <c r="H383">
        <v>1</v>
      </c>
      <c r="I383">
        <v>37.9</v>
      </c>
      <c r="J383">
        <v>3</v>
      </c>
      <c r="K383">
        <v>0</v>
      </c>
      <c r="L383">
        <v>-3.8688726127931767</v>
      </c>
      <c r="M383">
        <v>2.0454763849284685E-2</v>
      </c>
      <c r="N383">
        <v>-2.0666859763770137E-2</v>
      </c>
    </row>
    <row r="384" spans="7:14" x14ac:dyDescent="0.3">
      <c r="G384">
        <v>0</v>
      </c>
      <c r="H384">
        <v>1</v>
      </c>
      <c r="I384">
        <v>35.9</v>
      </c>
      <c r="J384">
        <v>3</v>
      </c>
      <c r="K384">
        <v>0</v>
      </c>
      <c r="L384">
        <v>-3.6180163202605931</v>
      </c>
      <c r="M384">
        <v>2.6134515345942962E-2</v>
      </c>
      <c r="N384">
        <v>-2.6482090981792342E-2</v>
      </c>
    </row>
    <row r="385" spans="7:14" x14ac:dyDescent="0.3">
      <c r="G385">
        <v>0</v>
      </c>
      <c r="H385">
        <v>1</v>
      </c>
      <c r="I385">
        <v>37.9</v>
      </c>
      <c r="J385">
        <v>3</v>
      </c>
      <c r="K385">
        <v>0</v>
      </c>
      <c r="L385">
        <v>-3.8688726127931767</v>
      </c>
      <c r="M385">
        <v>2.0454763849284685E-2</v>
      </c>
      <c r="N385">
        <v>-2.0666859763770137E-2</v>
      </c>
    </row>
    <row r="386" spans="7:14" x14ac:dyDescent="0.3">
      <c r="G386">
        <v>0</v>
      </c>
      <c r="H386">
        <v>1</v>
      </c>
      <c r="I386">
        <v>38.5</v>
      </c>
      <c r="J386">
        <v>3</v>
      </c>
      <c r="K386">
        <v>0</v>
      </c>
      <c r="L386">
        <v>-3.9441295005529531</v>
      </c>
      <c r="M386">
        <v>1.9000074180491031E-2</v>
      </c>
      <c r="N386">
        <v>-1.9182895033994962E-2</v>
      </c>
    </row>
    <row r="387" spans="7:14" x14ac:dyDescent="0.3">
      <c r="G387">
        <v>0</v>
      </c>
      <c r="H387">
        <v>1</v>
      </c>
      <c r="I387">
        <v>36.9</v>
      </c>
      <c r="J387">
        <v>3</v>
      </c>
      <c r="K387">
        <v>0</v>
      </c>
      <c r="L387">
        <v>-3.7434444665268849</v>
      </c>
      <c r="M387">
        <v>2.3124998898734397E-2</v>
      </c>
      <c r="N387">
        <v>-2.3396576679060799E-2</v>
      </c>
    </row>
    <row r="388" spans="7:14" x14ac:dyDescent="0.3">
      <c r="G388">
        <v>0</v>
      </c>
      <c r="H388">
        <v>1</v>
      </c>
      <c r="I388">
        <v>36.9</v>
      </c>
      <c r="J388">
        <v>3</v>
      </c>
      <c r="K388">
        <v>0</v>
      </c>
      <c r="L388">
        <v>-3.7434444665268849</v>
      </c>
      <c r="M388">
        <v>2.3124998898734397E-2</v>
      </c>
      <c r="N388">
        <v>-2.3396576679060799E-2</v>
      </c>
    </row>
    <row r="389" spans="7:14" x14ac:dyDescent="0.3">
      <c r="G389">
        <v>0</v>
      </c>
      <c r="H389">
        <v>1</v>
      </c>
      <c r="I389">
        <v>37.9</v>
      </c>
      <c r="J389">
        <v>3</v>
      </c>
      <c r="K389">
        <v>0</v>
      </c>
      <c r="L389">
        <v>-3.8688726127931767</v>
      </c>
      <c r="M389">
        <v>2.0454763849284685E-2</v>
      </c>
      <c r="N389">
        <v>-2.0666859763770137E-2</v>
      </c>
    </row>
    <row r="390" spans="7:14" x14ac:dyDescent="0.3">
      <c r="G390">
        <v>0</v>
      </c>
      <c r="H390">
        <v>1</v>
      </c>
      <c r="I390">
        <v>25.9</v>
      </c>
      <c r="J390">
        <v>3</v>
      </c>
      <c r="K390">
        <v>0</v>
      </c>
      <c r="L390">
        <v>-2.3637348575976702</v>
      </c>
      <c r="M390">
        <v>8.5980226676861005E-2</v>
      </c>
      <c r="N390">
        <v>-8.9903073929239019E-2</v>
      </c>
    </row>
    <row r="391" spans="7:14" x14ac:dyDescent="0.3">
      <c r="G391">
        <v>0</v>
      </c>
      <c r="H391">
        <v>1</v>
      </c>
      <c r="I391">
        <v>41.9</v>
      </c>
      <c r="J391">
        <v>2</v>
      </c>
      <c r="K391">
        <v>0</v>
      </c>
      <c r="L391">
        <v>-4.0606344778562855</v>
      </c>
      <c r="M391">
        <v>1.6945962632306955E-2</v>
      </c>
      <c r="N391">
        <v>-1.709118845604949E-2</v>
      </c>
    </row>
    <row r="392" spans="7:14" x14ac:dyDescent="0.3">
      <c r="G392">
        <v>0</v>
      </c>
      <c r="H392">
        <v>1</v>
      </c>
      <c r="I392">
        <v>46.9</v>
      </c>
      <c r="J392">
        <v>1</v>
      </c>
      <c r="K392">
        <v>0</v>
      </c>
      <c r="L392">
        <v>-4.3778244891856861</v>
      </c>
      <c r="M392">
        <v>1.2397022014622347E-2</v>
      </c>
      <c r="N392">
        <v>-1.2474506139618287E-2</v>
      </c>
    </row>
    <row r="393" spans="7:14" x14ac:dyDescent="0.3">
      <c r="G393">
        <v>0</v>
      </c>
      <c r="H393">
        <v>1</v>
      </c>
      <c r="I393">
        <v>46.9</v>
      </c>
      <c r="J393">
        <v>1</v>
      </c>
      <c r="K393">
        <v>0</v>
      </c>
      <c r="L393">
        <v>-4.3778244891856861</v>
      </c>
      <c r="M393">
        <v>1.2397022014622347E-2</v>
      </c>
      <c r="N393">
        <v>-1.2474506139618287E-2</v>
      </c>
    </row>
    <row r="394" spans="7:14" x14ac:dyDescent="0.3">
      <c r="G394">
        <v>0</v>
      </c>
      <c r="H394">
        <v>1</v>
      </c>
      <c r="I394">
        <v>46.9</v>
      </c>
      <c r="J394">
        <v>1</v>
      </c>
      <c r="K394">
        <v>0</v>
      </c>
      <c r="L394">
        <v>-4.3778244891856861</v>
      </c>
      <c r="M394">
        <v>1.2397022014622347E-2</v>
      </c>
      <c r="N394">
        <v>-1.2474506139618287E-2</v>
      </c>
    </row>
    <row r="395" spans="7:14" x14ac:dyDescent="0.3">
      <c r="G395">
        <v>0</v>
      </c>
      <c r="H395">
        <v>1</v>
      </c>
      <c r="I395">
        <v>46.9</v>
      </c>
      <c r="J395">
        <v>1</v>
      </c>
      <c r="K395">
        <v>0</v>
      </c>
      <c r="L395">
        <v>-4.3778244891856861</v>
      </c>
      <c r="M395">
        <v>1.2397022014622347E-2</v>
      </c>
      <c r="N395">
        <v>-1.2474506139618287E-2</v>
      </c>
    </row>
    <row r="396" spans="7:14" x14ac:dyDescent="0.3">
      <c r="G396">
        <v>0</v>
      </c>
      <c r="H396">
        <v>1</v>
      </c>
      <c r="I396">
        <v>53.9</v>
      </c>
      <c r="J396">
        <v>2</v>
      </c>
      <c r="K396">
        <v>1</v>
      </c>
      <c r="L396">
        <v>-3.9471553442818297</v>
      </c>
      <c r="M396">
        <v>1.8943757271620877E-2</v>
      </c>
      <c r="N396">
        <v>-1.9125489023108701E-2</v>
      </c>
    </row>
    <row r="397" spans="7:14" x14ac:dyDescent="0.3">
      <c r="G397">
        <v>0</v>
      </c>
      <c r="H397">
        <v>1</v>
      </c>
      <c r="I397">
        <v>34.9</v>
      </c>
      <c r="J397">
        <v>3</v>
      </c>
      <c r="K397">
        <v>1</v>
      </c>
      <c r="L397">
        <v>-1.8739712852243371</v>
      </c>
      <c r="M397">
        <v>0.13308288010963384</v>
      </c>
      <c r="N397">
        <v>-0.14281190089976392</v>
      </c>
    </row>
    <row r="398" spans="7:14" x14ac:dyDescent="0.3">
      <c r="G398">
        <v>0</v>
      </c>
      <c r="H398">
        <v>1</v>
      </c>
      <c r="I398">
        <v>36.9</v>
      </c>
      <c r="J398">
        <v>3</v>
      </c>
      <c r="K398">
        <v>1</v>
      </c>
      <c r="L398">
        <v>-2.1248275777569217</v>
      </c>
      <c r="M398">
        <v>0.1067070282294383</v>
      </c>
      <c r="N398">
        <v>-0.11284067601987879</v>
      </c>
    </row>
    <row r="399" spans="7:14" x14ac:dyDescent="0.3">
      <c r="G399">
        <v>0</v>
      </c>
      <c r="H399">
        <v>1</v>
      </c>
      <c r="I399">
        <v>37.9</v>
      </c>
      <c r="J399">
        <v>3</v>
      </c>
      <c r="K399">
        <v>1</v>
      </c>
      <c r="L399">
        <v>-2.2502557240232135</v>
      </c>
      <c r="M399">
        <v>9.532740895296693E-2</v>
      </c>
      <c r="N399">
        <v>-0.10018217858818693</v>
      </c>
    </row>
    <row r="400" spans="7:14" x14ac:dyDescent="0.3">
      <c r="G400">
        <v>0</v>
      </c>
      <c r="H400">
        <v>1</v>
      </c>
      <c r="I400">
        <v>35.9</v>
      </c>
      <c r="J400">
        <v>3</v>
      </c>
      <c r="K400">
        <v>1</v>
      </c>
      <c r="L400">
        <v>-1.9993994314906298</v>
      </c>
      <c r="M400">
        <v>0.11926599228513807</v>
      </c>
      <c r="N400">
        <v>-0.12699961950172711</v>
      </c>
    </row>
    <row r="401" spans="7:14" x14ac:dyDescent="0.3">
      <c r="G401">
        <v>0</v>
      </c>
      <c r="H401">
        <v>1</v>
      </c>
      <c r="I401">
        <v>38.9</v>
      </c>
      <c r="J401">
        <v>1</v>
      </c>
      <c r="K401">
        <v>1</v>
      </c>
      <c r="L401">
        <v>-1.7557824302853851</v>
      </c>
      <c r="M401">
        <v>0.14731934788695344</v>
      </c>
      <c r="N401">
        <v>-0.15937018363692423</v>
      </c>
    </row>
    <row r="402" spans="7:14" x14ac:dyDescent="0.3">
      <c r="G402">
        <v>0</v>
      </c>
      <c r="H402">
        <v>1</v>
      </c>
      <c r="I402">
        <v>38.9</v>
      </c>
      <c r="J402">
        <v>1</v>
      </c>
      <c r="K402">
        <v>1</v>
      </c>
      <c r="L402">
        <v>-1.7557824302853851</v>
      </c>
      <c r="M402">
        <v>0.14731934788695344</v>
      </c>
      <c r="N402">
        <v>-0.15937018363692423</v>
      </c>
    </row>
    <row r="403" spans="7:14" x14ac:dyDescent="0.3">
      <c r="G403">
        <v>0</v>
      </c>
      <c r="H403">
        <v>1</v>
      </c>
      <c r="I403">
        <v>38.9</v>
      </c>
      <c r="J403">
        <v>1</v>
      </c>
      <c r="K403">
        <v>1</v>
      </c>
      <c r="L403">
        <v>-1.7557824302853851</v>
      </c>
      <c r="M403">
        <v>0.14731934788695344</v>
      </c>
      <c r="N403">
        <v>-0.15937018363692423</v>
      </c>
    </row>
    <row r="404" spans="7:14" x14ac:dyDescent="0.3">
      <c r="G404">
        <v>0</v>
      </c>
      <c r="H404">
        <v>1</v>
      </c>
      <c r="I404">
        <v>36.9</v>
      </c>
      <c r="J404">
        <v>3</v>
      </c>
      <c r="K404">
        <v>1</v>
      </c>
      <c r="L404">
        <v>-2.1248275777569217</v>
      </c>
      <c r="M404">
        <v>0.1067070282294383</v>
      </c>
      <c r="N404">
        <v>-0.11284067601987879</v>
      </c>
    </row>
    <row r="405" spans="7:14" x14ac:dyDescent="0.3">
      <c r="G405">
        <v>0</v>
      </c>
      <c r="H405">
        <v>1</v>
      </c>
      <c r="I405">
        <v>26.8</v>
      </c>
      <c r="J405">
        <v>3</v>
      </c>
      <c r="K405">
        <v>1</v>
      </c>
      <c r="L405">
        <v>-0.85800330046736972</v>
      </c>
      <c r="M405">
        <v>0.29775668214898193</v>
      </c>
      <c r="N405">
        <v>-0.35347532838514401</v>
      </c>
    </row>
    <row r="406" spans="7:14" x14ac:dyDescent="0.3">
      <c r="G406">
        <v>0</v>
      </c>
      <c r="H406">
        <v>1</v>
      </c>
      <c r="I406">
        <v>34.9</v>
      </c>
      <c r="J406">
        <v>3</v>
      </c>
      <c r="K406">
        <v>1</v>
      </c>
      <c r="L406">
        <v>-1.8739712852243371</v>
      </c>
      <c r="M406">
        <v>0.13308288010963384</v>
      </c>
      <c r="N406">
        <v>-0.14281190089976392</v>
      </c>
    </row>
    <row r="407" spans="7:14" x14ac:dyDescent="0.3">
      <c r="G407">
        <v>0</v>
      </c>
      <c r="H407">
        <v>1</v>
      </c>
      <c r="I407">
        <v>44.9</v>
      </c>
      <c r="J407">
        <v>1</v>
      </c>
      <c r="K407">
        <v>1</v>
      </c>
      <c r="L407">
        <v>-2.5083513078831383</v>
      </c>
      <c r="M407">
        <v>7.5274792132236146E-2</v>
      </c>
      <c r="N407">
        <v>-7.8258658179900797E-2</v>
      </c>
    </row>
    <row r="408" spans="7:14" x14ac:dyDescent="0.3">
      <c r="G408">
        <v>0</v>
      </c>
      <c r="H408">
        <v>1</v>
      </c>
      <c r="I408">
        <v>36.9</v>
      </c>
      <c r="J408">
        <v>5</v>
      </c>
      <c r="K408">
        <v>0</v>
      </c>
      <c r="L408">
        <v>-4.3633459065310056</v>
      </c>
      <c r="M408">
        <v>1.2575545385500507E-2</v>
      </c>
      <c r="N408">
        <v>-1.265528678946415E-2</v>
      </c>
    </row>
    <row r="409" spans="7:14" x14ac:dyDescent="0.3">
      <c r="G409">
        <v>0</v>
      </c>
      <c r="H409">
        <v>1</v>
      </c>
      <c r="I409">
        <v>41.9</v>
      </c>
      <c r="J409">
        <v>3</v>
      </c>
      <c r="K409">
        <v>0</v>
      </c>
      <c r="L409">
        <v>-4.3705851978583459</v>
      </c>
      <c r="M409">
        <v>1.2485968674089496E-2</v>
      </c>
      <c r="N409">
        <v>-1.2564573370175195E-2</v>
      </c>
    </row>
    <row r="410" spans="7:14" x14ac:dyDescent="0.3">
      <c r="G410">
        <v>0</v>
      </c>
      <c r="H410">
        <v>1</v>
      </c>
      <c r="I410">
        <v>55.9</v>
      </c>
      <c r="J410">
        <v>3</v>
      </c>
      <c r="K410">
        <v>0</v>
      </c>
      <c r="L410">
        <v>-6.1265792455864378</v>
      </c>
      <c r="M410">
        <v>2.1792796266127436E-3</v>
      </c>
      <c r="N410">
        <v>-2.1816577120952916E-3</v>
      </c>
    </row>
    <row r="411" spans="7:14" x14ac:dyDescent="0.3">
      <c r="G411">
        <v>0</v>
      </c>
      <c r="H411">
        <v>1</v>
      </c>
      <c r="I411">
        <v>63.9</v>
      </c>
      <c r="J411">
        <v>2</v>
      </c>
      <c r="K411">
        <v>0</v>
      </c>
      <c r="L411">
        <v>-6.8200536957147158</v>
      </c>
      <c r="M411">
        <v>1.0904718760784068E-3</v>
      </c>
      <c r="N411">
        <v>-1.0910668731256448E-3</v>
      </c>
    </row>
    <row r="412" spans="7:14" x14ac:dyDescent="0.3">
      <c r="G412">
        <v>0</v>
      </c>
      <c r="H412">
        <v>1</v>
      </c>
      <c r="I412">
        <v>64.900000000000006</v>
      </c>
      <c r="J412">
        <v>2</v>
      </c>
      <c r="K412">
        <v>0</v>
      </c>
      <c r="L412">
        <v>-6.9454818419810085</v>
      </c>
      <c r="M412">
        <v>9.6204978715816556E-4</v>
      </c>
      <c r="N412">
        <v>-9.6251285407411916E-4</v>
      </c>
    </row>
    <row r="413" spans="7:14" x14ac:dyDescent="0.3">
      <c r="G413">
        <v>1</v>
      </c>
      <c r="H413">
        <v>1</v>
      </c>
      <c r="I413">
        <v>14.9</v>
      </c>
      <c r="J413">
        <v>3</v>
      </c>
      <c r="K413">
        <v>0</v>
      </c>
      <c r="L413">
        <v>-0.98402524866845531</v>
      </c>
      <c r="M413">
        <v>0.27209381689123219</v>
      </c>
      <c r="N413">
        <v>-1.3016083571143635</v>
      </c>
    </row>
    <row r="414" spans="7:14" x14ac:dyDescent="0.3">
      <c r="G414">
        <v>1</v>
      </c>
      <c r="H414">
        <v>1</v>
      </c>
      <c r="I414">
        <v>12.9</v>
      </c>
      <c r="J414">
        <v>4</v>
      </c>
      <c r="K414">
        <v>1</v>
      </c>
      <c r="L414">
        <v>0.57549721263203191</v>
      </c>
      <c r="M414">
        <v>0.64003065823344729</v>
      </c>
      <c r="N414">
        <v>-0.44623920028599362</v>
      </c>
    </row>
    <row r="415" spans="7:14" x14ac:dyDescent="0.3">
      <c r="G415">
        <v>1</v>
      </c>
      <c r="H415">
        <v>1</v>
      </c>
      <c r="I415">
        <v>12.9</v>
      </c>
      <c r="J415">
        <v>4</v>
      </c>
      <c r="K415">
        <v>1</v>
      </c>
      <c r="L415">
        <v>0.57549721263203191</v>
      </c>
      <c r="M415">
        <v>0.64003065823344729</v>
      </c>
      <c r="N415">
        <v>-0.44623920028599362</v>
      </c>
    </row>
    <row r="416" spans="7:14" x14ac:dyDescent="0.3">
      <c r="G416">
        <v>1</v>
      </c>
      <c r="H416">
        <v>1</v>
      </c>
      <c r="I416">
        <v>17.8</v>
      </c>
      <c r="J416">
        <v>3</v>
      </c>
      <c r="K416">
        <v>1</v>
      </c>
      <c r="L416">
        <v>0.27085001592926061</v>
      </c>
      <c r="M416">
        <v>0.56730157072407228</v>
      </c>
      <c r="N416">
        <v>-0.56686424588194806</v>
      </c>
    </row>
    <row r="417" spans="7:14" x14ac:dyDescent="0.3">
      <c r="G417">
        <v>0</v>
      </c>
      <c r="H417">
        <v>1</v>
      </c>
      <c r="I417">
        <v>13.4</v>
      </c>
      <c r="J417">
        <v>2</v>
      </c>
      <c r="K417">
        <v>0</v>
      </c>
      <c r="L417">
        <v>-0.48593230926695619</v>
      </c>
      <c r="M417">
        <v>0.38085227870536459</v>
      </c>
      <c r="N417">
        <v>-0.4794113897047132</v>
      </c>
    </row>
    <row r="418" spans="7:14" x14ac:dyDescent="0.3">
      <c r="G418">
        <v>0</v>
      </c>
      <c r="H418">
        <v>1</v>
      </c>
      <c r="I418">
        <v>13.9</v>
      </c>
      <c r="J418">
        <v>1</v>
      </c>
      <c r="K418">
        <v>0</v>
      </c>
      <c r="L418">
        <v>-0.23869566239804169</v>
      </c>
      <c r="M418">
        <v>0.44060780922252646</v>
      </c>
      <c r="N418">
        <v>-0.58090445830908533</v>
      </c>
    </row>
    <row r="419" spans="7:14" x14ac:dyDescent="0.3">
      <c r="G419">
        <v>0</v>
      </c>
      <c r="H419">
        <v>1</v>
      </c>
      <c r="I419">
        <v>13.8</v>
      </c>
      <c r="J419">
        <v>2</v>
      </c>
      <c r="K419">
        <v>0</v>
      </c>
      <c r="L419">
        <v>-0.53610356777347301</v>
      </c>
      <c r="M419">
        <v>0.36909445632781074</v>
      </c>
      <c r="N419">
        <v>-0.46059912071706521</v>
      </c>
    </row>
    <row r="420" spans="7:14" x14ac:dyDescent="0.3">
      <c r="G420">
        <v>0</v>
      </c>
      <c r="H420">
        <v>1</v>
      </c>
      <c r="I420">
        <v>9.9</v>
      </c>
      <c r="J420">
        <v>3</v>
      </c>
      <c r="K420">
        <v>0</v>
      </c>
      <c r="L420">
        <v>-0.35688451733699389</v>
      </c>
      <c r="M420">
        <v>0.41171394509843323</v>
      </c>
      <c r="N420">
        <v>-0.53054196145256238</v>
      </c>
    </row>
    <row r="421" spans="7:14" x14ac:dyDescent="0.3">
      <c r="G421">
        <v>0</v>
      </c>
      <c r="H421">
        <v>1</v>
      </c>
      <c r="I421">
        <v>9.9</v>
      </c>
      <c r="J421">
        <v>3</v>
      </c>
      <c r="K421">
        <v>0</v>
      </c>
      <c r="L421">
        <v>-0.35688451733699389</v>
      </c>
      <c r="M421">
        <v>0.41171394509843323</v>
      </c>
      <c r="N421">
        <v>-0.53054196145256238</v>
      </c>
    </row>
    <row r="422" spans="7:14" x14ac:dyDescent="0.3">
      <c r="G422">
        <v>0</v>
      </c>
      <c r="H422">
        <v>1</v>
      </c>
      <c r="I422">
        <v>9.8000000000000007</v>
      </c>
      <c r="J422">
        <v>3</v>
      </c>
      <c r="K422">
        <v>0</v>
      </c>
      <c r="L422">
        <v>-0.34434170271036479</v>
      </c>
      <c r="M422">
        <v>0.41475521258914222</v>
      </c>
      <c r="N422">
        <v>-0.53572507925333068</v>
      </c>
    </row>
    <row r="423" spans="7:14" x14ac:dyDescent="0.3">
      <c r="G423">
        <v>0</v>
      </c>
      <c r="H423">
        <v>1</v>
      </c>
      <c r="I423">
        <v>9.6999999999999993</v>
      </c>
      <c r="J423">
        <v>3</v>
      </c>
      <c r="K423">
        <v>0</v>
      </c>
      <c r="L423">
        <v>-0.33179888808373548</v>
      </c>
      <c r="M423">
        <v>0.41780299046004998</v>
      </c>
      <c r="N423">
        <v>-0.54094638416620033</v>
      </c>
    </row>
    <row r="424" spans="7:14" x14ac:dyDescent="0.3">
      <c r="G424">
        <v>0</v>
      </c>
      <c r="H424">
        <v>1</v>
      </c>
      <c r="I424">
        <v>10.9</v>
      </c>
      <c r="J424">
        <v>3</v>
      </c>
      <c r="K424">
        <v>0</v>
      </c>
      <c r="L424">
        <v>-0.48231266360328617</v>
      </c>
      <c r="M424">
        <v>0.38170617231031173</v>
      </c>
      <c r="N424">
        <v>-0.48079148517860393</v>
      </c>
    </row>
    <row r="425" spans="7:14" x14ac:dyDescent="0.3">
      <c r="G425">
        <v>0</v>
      </c>
      <c r="H425">
        <v>1</v>
      </c>
      <c r="I425">
        <v>16.8</v>
      </c>
      <c r="J425">
        <v>1</v>
      </c>
      <c r="K425">
        <v>0</v>
      </c>
      <c r="L425">
        <v>-0.60243728657028939</v>
      </c>
      <c r="M425">
        <v>0.3537862791789973</v>
      </c>
      <c r="N425">
        <v>-0.43662499272987432</v>
      </c>
    </row>
    <row r="426" spans="7:14" x14ac:dyDescent="0.3">
      <c r="G426">
        <v>0</v>
      </c>
      <c r="H426">
        <v>1</v>
      </c>
      <c r="I426">
        <v>25.4</v>
      </c>
      <c r="J426">
        <v>3</v>
      </c>
      <c r="K426">
        <v>0</v>
      </c>
      <c r="L426">
        <v>-2.3010207844645238</v>
      </c>
      <c r="M426">
        <v>9.103845536542457E-2</v>
      </c>
      <c r="N426">
        <v>-9.5452490832025824E-2</v>
      </c>
    </row>
    <row r="427" spans="7:14" x14ac:dyDescent="0.3">
      <c r="G427">
        <v>0</v>
      </c>
      <c r="H427">
        <v>1</v>
      </c>
      <c r="I427">
        <v>11.5</v>
      </c>
      <c r="J427">
        <v>7</v>
      </c>
      <c r="K427">
        <v>1</v>
      </c>
      <c r="L427">
        <v>-0.17875554260134074</v>
      </c>
      <c r="M427">
        <v>0.45542973269263504</v>
      </c>
      <c r="N427">
        <v>-0.60775829570226447</v>
      </c>
    </row>
    <row r="428" spans="7:14" x14ac:dyDescent="0.3">
      <c r="G428">
        <v>0</v>
      </c>
      <c r="H428">
        <v>1</v>
      </c>
      <c r="I428">
        <v>15.8</v>
      </c>
      <c r="J428">
        <v>3</v>
      </c>
      <c r="K428">
        <v>0</v>
      </c>
      <c r="L428">
        <v>-1.0969105803081183</v>
      </c>
      <c r="M428">
        <v>0.25031920603936481</v>
      </c>
      <c r="N428">
        <v>-0.28810777110108132</v>
      </c>
    </row>
    <row r="429" spans="7:14" x14ac:dyDescent="0.3">
      <c r="G429">
        <v>0</v>
      </c>
      <c r="H429">
        <v>1</v>
      </c>
      <c r="I429">
        <v>13.9</v>
      </c>
      <c r="J429">
        <v>3</v>
      </c>
      <c r="K429">
        <v>0</v>
      </c>
      <c r="L429">
        <v>-0.85859710240216303</v>
      </c>
      <c r="M429">
        <v>0.29763253447840954</v>
      </c>
      <c r="N429">
        <v>-0.35329855675222582</v>
      </c>
    </row>
    <row r="430" spans="7:14" x14ac:dyDescent="0.3">
      <c r="G430">
        <v>0</v>
      </c>
      <c r="H430">
        <v>1</v>
      </c>
      <c r="I430">
        <v>17.899999999999999</v>
      </c>
      <c r="J430">
        <v>1</v>
      </c>
      <c r="K430">
        <v>0</v>
      </c>
      <c r="L430">
        <v>-0.74040824746321032</v>
      </c>
      <c r="M430">
        <v>0.32291487773303584</v>
      </c>
      <c r="N430">
        <v>-0.38995827945832706</v>
      </c>
    </row>
    <row r="431" spans="7:14" x14ac:dyDescent="0.3">
      <c r="G431">
        <v>0</v>
      </c>
      <c r="H431">
        <v>1</v>
      </c>
      <c r="I431">
        <v>9</v>
      </c>
      <c r="J431">
        <v>7</v>
      </c>
      <c r="K431">
        <v>0</v>
      </c>
      <c r="L431">
        <v>-1.4838020657055733</v>
      </c>
      <c r="M431">
        <v>0.18485382645548837</v>
      </c>
      <c r="N431">
        <v>-0.20438782778094222</v>
      </c>
    </row>
    <row r="432" spans="7:14" x14ac:dyDescent="0.3">
      <c r="G432">
        <v>0</v>
      </c>
      <c r="H432">
        <v>1</v>
      </c>
      <c r="I432">
        <v>11</v>
      </c>
      <c r="J432">
        <v>6</v>
      </c>
      <c r="K432">
        <v>0</v>
      </c>
      <c r="L432">
        <v>-1.4247076382360975</v>
      </c>
      <c r="M432">
        <v>0.19392463510282151</v>
      </c>
      <c r="N432">
        <v>-0.21557803601160436</v>
      </c>
    </row>
    <row r="433" spans="7:14" x14ac:dyDescent="0.3">
      <c r="G433">
        <v>0</v>
      </c>
      <c r="H433">
        <v>1</v>
      </c>
      <c r="I433">
        <v>9</v>
      </c>
      <c r="J433">
        <v>5</v>
      </c>
      <c r="K433">
        <v>0</v>
      </c>
      <c r="L433">
        <v>-0.8639006257014521</v>
      </c>
      <c r="M433">
        <v>0.29652503790297674</v>
      </c>
      <c r="N433">
        <v>-0.35172299354147118</v>
      </c>
    </row>
    <row r="434" spans="7:14" x14ac:dyDescent="0.3">
      <c r="G434">
        <v>0</v>
      </c>
      <c r="H434">
        <v>1</v>
      </c>
      <c r="I434">
        <v>14.8</v>
      </c>
      <c r="J434">
        <v>4</v>
      </c>
      <c r="K434">
        <v>0</v>
      </c>
      <c r="L434">
        <v>-1.2814331540438866</v>
      </c>
      <c r="M434">
        <v>0.2173063678049082</v>
      </c>
      <c r="N434">
        <v>-0.24501393389488055</v>
      </c>
    </row>
    <row r="435" spans="7:14" x14ac:dyDescent="0.3">
      <c r="G435">
        <v>0</v>
      </c>
      <c r="H435">
        <v>1</v>
      </c>
      <c r="I435">
        <v>14</v>
      </c>
      <c r="J435">
        <v>4</v>
      </c>
      <c r="K435">
        <v>0</v>
      </c>
      <c r="L435">
        <v>-1.1810906370308527</v>
      </c>
      <c r="M435">
        <v>0.23485615346391842</v>
      </c>
      <c r="N435">
        <v>-0.26769142814421898</v>
      </c>
    </row>
    <row r="436" spans="7:14" x14ac:dyDescent="0.3">
      <c r="G436">
        <v>0</v>
      </c>
      <c r="H436">
        <v>1</v>
      </c>
      <c r="I436">
        <v>11.9</v>
      </c>
      <c r="J436">
        <v>4</v>
      </c>
      <c r="K436">
        <v>0</v>
      </c>
      <c r="L436">
        <v>-0.91769152987163904</v>
      </c>
      <c r="M436">
        <v>0.28542849440493751</v>
      </c>
      <c r="N436">
        <v>-0.33607220880992023</v>
      </c>
    </row>
    <row r="437" spans="7:14" x14ac:dyDescent="0.3">
      <c r="G437">
        <v>0</v>
      </c>
      <c r="H437">
        <v>1</v>
      </c>
      <c r="I437">
        <v>11.9</v>
      </c>
      <c r="J437">
        <v>4</v>
      </c>
      <c r="K437">
        <v>0</v>
      </c>
      <c r="L437">
        <v>-0.91769152987163904</v>
      </c>
      <c r="M437">
        <v>0.28542849440493751</v>
      </c>
      <c r="N437">
        <v>-0.33607220880992023</v>
      </c>
    </row>
    <row r="438" spans="7:14" x14ac:dyDescent="0.3">
      <c r="G438">
        <v>0</v>
      </c>
      <c r="H438">
        <v>1</v>
      </c>
      <c r="I438">
        <v>8.9</v>
      </c>
      <c r="J438">
        <v>4</v>
      </c>
      <c r="K438">
        <v>0</v>
      </c>
      <c r="L438">
        <v>-0.54140709107276219</v>
      </c>
      <c r="M438">
        <v>0.36786031777092532</v>
      </c>
      <c r="N438">
        <v>-0.45864489307051381</v>
      </c>
    </row>
    <row r="439" spans="7:14" x14ac:dyDescent="0.3">
      <c r="G439">
        <v>0</v>
      </c>
      <c r="H439">
        <v>1</v>
      </c>
      <c r="I439">
        <v>15.9</v>
      </c>
      <c r="J439">
        <v>3</v>
      </c>
      <c r="K439">
        <v>0</v>
      </c>
      <c r="L439">
        <v>-1.1094533949347476</v>
      </c>
      <c r="M439">
        <v>0.24797280668410579</v>
      </c>
      <c r="N439">
        <v>-0.28498279436177476</v>
      </c>
    </row>
    <row r="440" spans="7:14" x14ac:dyDescent="0.3">
      <c r="G440">
        <v>0</v>
      </c>
      <c r="H440">
        <v>1</v>
      </c>
      <c r="I440">
        <v>14.5</v>
      </c>
      <c r="J440">
        <v>3</v>
      </c>
      <c r="K440">
        <v>0</v>
      </c>
      <c r="L440">
        <v>-0.93385399016193826</v>
      </c>
      <c r="M440">
        <v>0.28214347801016987</v>
      </c>
      <c r="N440">
        <v>-0.3314855600003368</v>
      </c>
    </row>
    <row r="441" spans="7:14" x14ac:dyDescent="0.3">
      <c r="G441">
        <v>0</v>
      </c>
      <c r="H441">
        <v>1</v>
      </c>
      <c r="I441">
        <v>17.899999999999999</v>
      </c>
      <c r="J441">
        <v>3</v>
      </c>
      <c r="K441">
        <v>0</v>
      </c>
      <c r="L441">
        <v>-1.3603096874673317</v>
      </c>
      <c r="M441">
        <v>0.20418997456653742</v>
      </c>
      <c r="N441">
        <v>-0.22839478313769626</v>
      </c>
    </row>
    <row r="442" spans="7:14" x14ac:dyDescent="0.3">
      <c r="G442">
        <v>0</v>
      </c>
      <c r="H442">
        <v>1</v>
      </c>
      <c r="I442">
        <v>17</v>
      </c>
      <c r="J442">
        <v>3</v>
      </c>
      <c r="K442">
        <v>0</v>
      </c>
      <c r="L442">
        <v>-1.247424355827669</v>
      </c>
      <c r="M442">
        <v>0.22314631358398176</v>
      </c>
      <c r="N442">
        <v>-0.25250325211713759</v>
      </c>
    </row>
    <row r="443" spans="7:14" x14ac:dyDescent="0.3">
      <c r="G443">
        <v>0</v>
      </c>
      <c r="H443">
        <v>1</v>
      </c>
      <c r="I443">
        <v>15</v>
      </c>
      <c r="J443">
        <v>3</v>
      </c>
      <c r="K443">
        <v>0</v>
      </c>
      <c r="L443">
        <v>-0.99656806329508441</v>
      </c>
      <c r="M443">
        <v>0.26961671591149539</v>
      </c>
      <c r="N443">
        <v>-0.31418583593190713</v>
      </c>
    </row>
    <row r="444" spans="7:14" x14ac:dyDescent="0.3">
      <c r="G444">
        <v>0</v>
      </c>
      <c r="H444">
        <v>1</v>
      </c>
      <c r="I444">
        <v>13.9</v>
      </c>
      <c r="J444">
        <v>3</v>
      </c>
      <c r="K444">
        <v>0</v>
      </c>
      <c r="L444">
        <v>-0.85859710240216303</v>
      </c>
      <c r="M444">
        <v>0.29763253447840954</v>
      </c>
      <c r="N444">
        <v>-0.35329855675222582</v>
      </c>
    </row>
    <row r="445" spans="7:14" x14ac:dyDescent="0.3">
      <c r="G445">
        <v>0</v>
      </c>
      <c r="H445">
        <v>1</v>
      </c>
      <c r="I445">
        <v>17.899999999999999</v>
      </c>
      <c r="J445">
        <v>2</v>
      </c>
      <c r="K445">
        <v>0</v>
      </c>
      <c r="L445">
        <v>-1.0503589674652711</v>
      </c>
      <c r="M445">
        <v>0.2591561751696107</v>
      </c>
      <c r="N445">
        <v>-0.29996543861165714</v>
      </c>
    </row>
    <row r="446" spans="7:14" x14ac:dyDescent="0.3">
      <c r="G446">
        <v>0</v>
      </c>
      <c r="H446">
        <v>1</v>
      </c>
      <c r="I446">
        <v>19</v>
      </c>
      <c r="J446">
        <v>2</v>
      </c>
      <c r="K446">
        <v>0</v>
      </c>
      <c r="L446">
        <v>-1.188329928358193</v>
      </c>
      <c r="M446">
        <v>0.23355775980599572</v>
      </c>
      <c r="N446">
        <v>-0.26599593876858213</v>
      </c>
    </row>
    <row r="447" spans="7:14" x14ac:dyDescent="0.3">
      <c r="G447">
        <v>0</v>
      </c>
      <c r="H447">
        <v>1</v>
      </c>
      <c r="I447">
        <v>18.899999999999999</v>
      </c>
      <c r="J447">
        <v>2</v>
      </c>
      <c r="K447">
        <v>0</v>
      </c>
      <c r="L447">
        <v>-1.1757871137315634</v>
      </c>
      <c r="M447">
        <v>0.23581052972539437</v>
      </c>
      <c r="N447">
        <v>-0.26893952282034289</v>
      </c>
    </row>
    <row r="448" spans="7:14" x14ac:dyDescent="0.3">
      <c r="G448">
        <v>0</v>
      </c>
      <c r="H448">
        <v>1</v>
      </c>
      <c r="I448">
        <v>18.899999999999999</v>
      </c>
      <c r="J448">
        <v>2</v>
      </c>
      <c r="K448">
        <v>0</v>
      </c>
      <c r="L448">
        <v>-1.1757871137315634</v>
      </c>
      <c r="M448">
        <v>0.23581052972539437</v>
      </c>
      <c r="N448">
        <v>-0.26893952282034289</v>
      </c>
    </row>
    <row r="449" spans="7:14" x14ac:dyDescent="0.3">
      <c r="G449">
        <v>0</v>
      </c>
      <c r="H449">
        <v>1</v>
      </c>
      <c r="I449">
        <v>19</v>
      </c>
      <c r="J449">
        <v>1</v>
      </c>
      <c r="K449">
        <v>0</v>
      </c>
      <c r="L449">
        <v>-0.87837920835613215</v>
      </c>
      <c r="M449">
        <v>0.29351375930841211</v>
      </c>
      <c r="N449">
        <v>-0.34745155235988645</v>
      </c>
    </row>
    <row r="450" spans="7:14" x14ac:dyDescent="0.3">
      <c r="G450">
        <v>0</v>
      </c>
      <c r="H450">
        <v>1</v>
      </c>
      <c r="I450">
        <v>19.899999999999999</v>
      </c>
      <c r="J450">
        <v>1</v>
      </c>
      <c r="K450">
        <v>0</v>
      </c>
      <c r="L450">
        <v>-0.99126453999579489</v>
      </c>
      <c r="M450">
        <v>0.27066237969297219</v>
      </c>
      <c r="N450">
        <v>-0.3156185261909682</v>
      </c>
    </row>
    <row r="451" spans="7:14" x14ac:dyDescent="0.3">
      <c r="G451">
        <v>0</v>
      </c>
      <c r="H451">
        <v>1</v>
      </c>
      <c r="I451">
        <v>19.899999999999999</v>
      </c>
      <c r="J451">
        <v>1</v>
      </c>
      <c r="K451">
        <v>0</v>
      </c>
      <c r="L451">
        <v>-0.99126453999579489</v>
      </c>
      <c r="M451">
        <v>0.27066237969297219</v>
      </c>
      <c r="N451">
        <v>-0.3156185261909682</v>
      </c>
    </row>
    <row r="452" spans="7:14" x14ac:dyDescent="0.3">
      <c r="G452">
        <v>0</v>
      </c>
      <c r="H452">
        <v>1</v>
      </c>
      <c r="I452">
        <v>20</v>
      </c>
      <c r="J452">
        <v>1</v>
      </c>
      <c r="K452">
        <v>0</v>
      </c>
      <c r="L452">
        <v>-1.0038073546224244</v>
      </c>
      <c r="M452">
        <v>0.2681935088756553</v>
      </c>
      <c r="N452">
        <v>-0.3122391563566419</v>
      </c>
    </row>
    <row r="453" spans="7:14" x14ac:dyDescent="0.3">
      <c r="G453">
        <v>0</v>
      </c>
      <c r="H453">
        <v>1</v>
      </c>
      <c r="I453">
        <v>8.6999999999999993</v>
      </c>
      <c r="J453">
        <v>6</v>
      </c>
      <c r="K453">
        <v>0</v>
      </c>
      <c r="L453">
        <v>-1.1362229018236252</v>
      </c>
      <c r="M453">
        <v>0.24301451555013673</v>
      </c>
      <c r="N453">
        <v>-0.27841120082778881</v>
      </c>
    </row>
    <row r="454" spans="7:14" x14ac:dyDescent="0.3">
      <c r="G454">
        <v>0</v>
      </c>
      <c r="H454">
        <v>1</v>
      </c>
      <c r="I454">
        <v>20.9</v>
      </c>
      <c r="J454">
        <v>3</v>
      </c>
      <c r="K454">
        <v>0</v>
      </c>
      <c r="L454">
        <v>-1.7365941262662086</v>
      </c>
      <c r="M454">
        <v>0.149746060688769</v>
      </c>
      <c r="N454">
        <v>-0.16222022198444666</v>
      </c>
    </row>
    <row r="455" spans="7:14" x14ac:dyDescent="0.3">
      <c r="G455">
        <v>0</v>
      </c>
      <c r="H455">
        <v>1</v>
      </c>
      <c r="I455">
        <v>16</v>
      </c>
      <c r="J455">
        <v>2</v>
      </c>
      <c r="K455">
        <v>0</v>
      </c>
      <c r="L455">
        <v>-0.81204548955931599</v>
      </c>
      <c r="M455">
        <v>0.30745478563981449</v>
      </c>
      <c r="N455">
        <v>-0.36738175155718755</v>
      </c>
    </row>
    <row r="456" spans="7:14" x14ac:dyDescent="0.3">
      <c r="G456">
        <v>0</v>
      </c>
      <c r="H456">
        <v>1</v>
      </c>
      <c r="I456">
        <v>6.9</v>
      </c>
      <c r="J456">
        <v>8</v>
      </c>
      <c r="K456">
        <v>0</v>
      </c>
      <c r="L456">
        <v>-1.5303536785484204</v>
      </c>
      <c r="M456">
        <v>0.17794194428716123</v>
      </c>
      <c r="N456">
        <v>-0.19594425903207199</v>
      </c>
    </row>
    <row r="457" spans="7:14" x14ac:dyDescent="0.3">
      <c r="G457">
        <v>0</v>
      </c>
      <c r="H457">
        <v>1</v>
      </c>
      <c r="I457">
        <v>10.5</v>
      </c>
      <c r="J457">
        <v>7</v>
      </c>
      <c r="K457">
        <v>0</v>
      </c>
      <c r="L457">
        <v>-1.6719442851050117</v>
      </c>
      <c r="M457">
        <v>0.15816512729304846</v>
      </c>
      <c r="N457">
        <v>-0.17217139714715538</v>
      </c>
    </row>
    <row r="458" spans="7:14" x14ac:dyDescent="0.3">
      <c r="G458">
        <v>0</v>
      </c>
      <c r="H458">
        <v>1</v>
      </c>
      <c r="I458">
        <v>11.3</v>
      </c>
      <c r="J458">
        <v>5</v>
      </c>
      <c r="K458">
        <v>0</v>
      </c>
      <c r="L458">
        <v>-1.1523853621139244</v>
      </c>
      <c r="M458">
        <v>0.24005365666637263</v>
      </c>
      <c r="N458">
        <v>-0.27450744907092567</v>
      </c>
    </row>
    <row r="459" spans="7:14" x14ac:dyDescent="0.3">
      <c r="G459">
        <v>0</v>
      </c>
      <c r="H459">
        <v>1</v>
      </c>
      <c r="I459">
        <v>18</v>
      </c>
      <c r="J459">
        <v>4</v>
      </c>
      <c r="K459">
        <v>0</v>
      </c>
      <c r="L459">
        <v>-1.6828032220960218</v>
      </c>
      <c r="M459">
        <v>0.15672463278014592</v>
      </c>
      <c r="N459">
        <v>-0.17046172281291849</v>
      </c>
    </row>
    <row r="460" spans="7:14" x14ac:dyDescent="0.3">
      <c r="G460">
        <v>0</v>
      </c>
      <c r="H460">
        <v>1</v>
      </c>
      <c r="I460">
        <v>17</v>
      </c>
      <c r="J460">
        <v>4</v>
      </c>
      <c r="K460">
        <v>0</v>
      </c>
      <c r="L460">
        <v>-1.5573750758297296</v>
      </c>
      <c r="M460">
        <v>0.17402362927299977</v>
      </c>
      <c r="N460">
        <v>-0.19118911273838168</v>
      </c>
    </row>
    <row r="461" spans="7:14" x14ac:dyDescent="0.3">
      <c r="G461">
        <v>0</v>
      </c>
      <c r="H461">
        <v>1</v>
      </c>
      <c r="I461">
        <v>22.9</v>
      </c>
      <c r="J461">
        <v>2</v>
      </c>
      <c r="K461">
        <v>0</v>
      </c>
      <c r="L461">
        <v>-1.6774996987967326</v>
      </c>
      <c r="M461">
        <v>0.15742683390409576</v>
      </c>
      <c r="N461">
        <v>-0.17129477649559788</v>
      </c>
    </row>
    <row r="462" spans="7:14" x14ac:dyDescent="0.3">
      <c r="G462">
        <v>0</v>
      </c>
      <c r="H462">
        <v>1</v>
      </c>
      <c r="I462">
        <v>18.5</v>
      </c>
      <c r="J462">
        <v>1</v>
      </c>
      <c r="K462">
        <v>0</v>
      </c>
      <c r="L462">
        <v>-0.81566513522298578</v>
      </c>
      <c r="M462">
        <v>0.30668460534955372</v>
      </c>
      <c r="N462">
        <v>-0.36627026838991544</v>
      </c>
    </row>
    <row r="463" spans="7:14" x14ac:dyDescent="0.3">
      <c r="G463">
        <v>0</v>
      </c>
      <c r="H463">
        <v>1</v>
      </c>
      <c r="I463">
        <v>21</v>
      </c>
      <c r="J463">
        <v>4</v>
      </c>
      <c r="K463">
        <v>0</v>
      </c>
      <c r="L463">
        <v>-2.0590876608948987</v>
      </c>
      <c r="M463">
        <v>0.1131373393934343</v>
      </c>
      <c r="N463">
        <v>-0.12006514450464592</v>
      </c>
    </row>
    <row r="464" spans="7:14" x14ac:dyDescent="0.3">
      <c r="G464">
        <v>0</v>
      </c>
      <c r="H464">
        <v>1</v>
      </c>
      <c r="I464">
        <v>21.4</v>
      </c>
      <c r="J464">
        <v>2</v>
      </c>
      <c r="K464">
        <v>1</v>
      </c>
      <c r="L464">
        <v>0.12925940937266933</v>
      </c>
      <c r="M464">
        <v>0.53226993435824521</v>
      </c>
      <c r="N464">
        <v>-0.75986393228445115</v>
      </c>
    </row>
    <row r="465" spans="7:14" x14ac:dyDescent="0.3">
      <c r="G465">
        <v>0</v>
      </c>
      <c r="H465">
        <v>1</v>
      </c>
      <c r="I465">
        <v>19</v>
      </c>
      <c r="J465">
        <v>5</v>
      </c>
      <c r="K465">
        <v>1</v>
      </c>
      <c r="L465">
        <v>-0.49956519959441126</v>
      </c>
      <c r="M465">
        <v>0.37764285394680142</v>
      </c>
      <c r="N465">
        <v>-0.47424116123070426</v>
      </c>
    </row>
    <row r="466" spans="7:14" x14ac:dyDescent="0.3">
      <c r="G466">
        <v>0</v>
      </c>
      <c r="H466">
        <v>1</v>
      </c>
      <c r="I466">
        <v>15.5</v>
      </c>
      <c r="J466">
        <v>4</v>
      </c>
      <c r="K466">
        <v>1</v>
      </c>
      <c r="L466">
        <v>0.2493840323396721</v>
      </c>
      <c r="M466">
        <v>0.56202488444880661</v>
      </c>
      <c r="N466">
        <v>-0.82559318402971726</v>
      </c>
    </row>
    <row r="467" spans="7:14" x14ac:dyDescent="0.3">
      <c r="G467">
        <v>0</v>
      </c>
      <c r="H467">
        <v>1</v>
      </c>
      <c r="I467">
        <v>18.899999999999999</v>
      </c>
      <c r="J467">
        <v>1</v>
      </c>
      <c r="K467">
        <v>1</v>
      </c>
      <c r="L467">
        <v>0.75278049504046063</v>
      </c>
      <c r="M467">
        <v>0.67978425304449452</v>
      </c>
      <c r="N467">
        <v>-1.138760301129353</v>
      </c>
    </row>
    <row r="468" spans="7:14" x14ac:dyDescent="0.3">
      <c r="G468">
        <v>0</v>
      </c>
      <c r="H468">
        <v>1</v>
      </c>
      <c r="I468">
        <v>18</v>
      </c>
      <c r="J468">
        <v>1</v>
      </c>
      <c r="K468">
        <v>1</v>
      </c>
      <c r="L468">
        <v>0.86566582668012337</v>
      </c>
      <c r="M468">
        <v>0.70384304708229806</v>
      </c>
      <c r="N468">
        <v>-1.2168657188454064</v>
      </c>
    </row>
    <row r="469" spans="7:14" x14ac:dyDescent="0.3">
      <c r="G469">
        <v>0</v>
      </c>
      <c r="H469">
        <v>1</v>
      </c>
      <c r="I469">
        <v>11.4</v>
      </c>
      <c r="J469">
        <v>7</v>
      </c>
      <c r="K469">
        <v>1</v>
      </c>
      <c r="L469">
        <v>-0.16621272797471143</v>
      </c>
      <c r="M469">
        <v>0.45854221912724036</v>
      </c>
      <c r="N469">
        <v>-0.61349018257465615</v>
      </c>
    </row>
    <row r="470" spans="7:14" x14ac:dyDescent="0.3">
      <c r="G470">
        <v>0</v>
      </c>
      <c r="H470">
        <v>1</v>
      </c>
      <c r="I470">
        <v>20</v>
      </c>
      <c r="J470">
        <v>4</v>
      </c>
      <c r="K470">
        <v>1</v>
      </c>
      <c r="L470">
        <v>-0.31504262585864318</v>
      </c>
      <c r="M470">
        <v>0.42188437072160062</v>
      </c>
      <c r="N470">
        <v>-0.54798137966255345</v>
      </c>
    </row>
    <row r="471" spans="7:14" x14ac:dyDescent="0.3">
      <c r="G471">
        <v>0</v>
      </c>
      <c r="H471">
        <v>1</v>
      </c>
      <c r="I471">
        <v>27.9</v>
      </c>
      <c r="J471">
        <v>1</v>
      </c>
      <c r="K471">
        <v>1</v>
      </c>
      <c r="L471">
        <v>-0.37607282135616993</v>
      </c>
      <c r="M471">
        <v>0.40707443289979228</v>
      </c>
      <c r="N471">
        <v>-0.52268640708654168</v>
      </c>
    </row>
    <row r="472" spans="7:14" x14ac:dyDescent="0.3">
      <c r="G472">
        <v>0</v>
      </c>
      <c r="H472">
        <v>1</v>
      </c>
      <c r="I472">
        <v>20</v>
      </c>
      <c r="J472">
        <v>4</v>
      </c>
      <c r="K472">
        <v>1</v>
      </c>
      <c r="L472">
        <v>-0.31504262585864318</v>
      </c>
      <c r="M472">
        <v>0.42188437072160062</v>
      </c>
      <c r="N472">
        <v>-0.54798137966255345</v>
      </c>
    </row>
    <row r="473" spans="7:14" x14ac:dyDescent="0.3">
      <c r="G473">
        <v>0</v>
      </c>
      <c r="H473">
        <v>1</v>
      </c>
      <c r="I473">
        <v>12</v>
      </c>
      <c r="J473">
        <v>4</v>
      </c>
      <c r="K473">
        <v>0</v>
      </c>
      <c r="L473">
        <v>-0.93023434449826814</v>
      </c>
      <c r="M473">
        <v>0.28287717350746444</v>
      </c>
      <c r="N473">
        <v>-0.33250814692746572</v>
      </c>
    </row>
    <row r="474" spans="7:14" x14ac:dyDescent="0.3">
      <c r="G474">
        <v>0</v>
      </c>
      <c r="H474">
        <v>1</v>
      </c>
      <c r="I474">
        <v>16.899999999999999</v>
      </c>
      <c r="J474">
        <v>2</v>
      </c>
      <c r="K474">
        <v>0</v>
      </c>
      <c r="L474">
        <v>-0.92493082119897874</v>
      </c>
      <c r="M474">
        <v>0.28395427170143334</v>
      </c>
      <c r="N474">
        <v>-0.33401124772207902</v>
      </c>
    </row>
    <row r="475" spans="7:14" x14ac:dyDescent="0.3">
      <c r="G475">
        <v>0</v>
      </c>
      <c r="H475">
        <v>1</v>
      </c>
      <c r="I475">
        <v>11.4</v>
      </c>
      <c r="J475">
        <v>2</v>
      </c>
      <c r="K475">
        <v>0</v>
      </c>
      <c r="L475">
        <v>-0.23507601673437162</v>
      </c>
      <c r="M475">
        <v>0.4415001434418937</v>
      </c>
      <c r="N475">
        <v>-0.58250091730710207</v>
      </c>
    </row>
    <row r="476" spans="7:14" x14ac:dyDescent="0.3">
      <c r="G476">
        <v>0</v>
      </c>
      <c r="H476">
        <v>1</v>
      </c>
      <c r="I476">
        <v>17.899999999999999</v>
      </c>
      <c r="J476">
        <v>1</v>
      </c>
      <c r="K476">
        <v>0</v>
      </c>
      <c r="L476">
        <v>-0.74040824746321032</v>
      </c>
      <c r="M476">
        <v>0.32291487773303584</v>
      </c>
      <c r="N476">
        <v>-0.38995827945832706</v>
      </c>
    </row>
    <row r="477" spans="7:14" x14ac:dyDescent="0.3">
      <c r="G477">
        <v>0</v>
      </c>
      <c r="H477">
        <v>1</v>
      </c>
      <c r="I477">
        <v>15</v>
      </c>
      <c r="J477">
        <v>1</v>
      </c>
      <c r="K477">
        <v>0</v>
      </c>
      <c r="L477">
        <v>-0.37666662329096307</v>
      </c>
      <c r="M477">
        <v>0.40693111790365943</v>
      </c>
      <c r="N477">
        <v>-0.52244472805182529</v>
      </c>
    </row>
    <row r="478" spans="7:14" x14ac:dyDescent="0.3">
      <c r="G478">
        <v>0</v>
      </c>
      <c r="H478">
        <v>1</v>
      </c>
      <c r="I478">
        <v>17</v>
      </c>
      <c r="J478">
        <v>1</v>
      </c>
      <c r="K478">
        <v>0</v>
      </c>
      <c r="L478">
        <v>-0.62752291582354758</v>
      </c>
      <c r="M478">
        <v>0.34807242107607039</v>
      </c>
      <c r="N478">
        <v>-0.42782179849484536</v>
      </c>
    </row>
    <row r="479" spans="7:14" x14ac:dyDescent="0.3">
      <c r="G479">
        <v>0</v>
      </c>
      <c r="H479">
        <v>1</v>
      </c>
      <c r="I479">
        <v>14.9</v>
      </c>
      <c r="J479">
        <v>2</v>
      </c>
      <c r="K479">
        <v>0</v>
      </c>
      <c r="L479">
        <v>-0.67407452866639461</v>
      </c>
      <c r="M479">
        <v>0.33758508690390165</v>
      </c>
      <c r="N479">
        <v>-0.41186316243248483</v>
      </c>
    </row>
    <row r="480" spans="7:14" x14ac:dyDescent="0.3">
      <c r="G480">
        <v>0</v>
      </c>
      <c r="H480">
        <v>1</v>
      </c>
      <c r="I480">
        <v>5.7</v>
      </c>
      <c r="J480">
        <v>8</v>
      </c>
      <c r="K480">
        <v>0</v>
      </c>
      <c r="L480">
        <v>-1.3798399030288695</v>
      </c>
      <c r="M480">
        <v>0.20103471325638872</v>
      </c>
      <c r="N480">
        <v>-0.22443778003749512</v>
      </c>
    </row>
    <row r="481" spans="7:14" x14ac:dyDescent="0.3">
      <c r="G481">
        <v>0</v>
      </c>
      <c r="H481">
        <v>1</v>
      </c>
      <c r="I481">
        <v>8</v>
      </c>
      <c r="J481">
        <v>6</v>
      </c>
      <c r="K481">
        <v>0</v>
      </c>
      <c r="L481">
        <v>-1.0484231994372206</v>
      </c>
      <c r="M481">
        <v>0.25952800474172749</v>
      </c>
      <c r="N481">
        <v>-0.30046746468183544</v>
      </c>
    </row>
    <row r="482" spans="7:14" x14ac:dyDescent="0.3">
      <c r="G482">
        <v>0</v>
      </c>
      <c r="H482">
        <v>1</v>
      </c>
      <c r="I482">
        <v>10</v>
      </c>
      <c r="J482">
        <v>5</v>
      </c>
      <c r="K482">
        <v>0</v>
      </c>
      <c r="L482">
        <v>-0.98932877196774438</v>
      </c>
      <c r="M482">
        <v>0.27104467814005589</v>
      </c>
      <c r="N482">
        <v>-0.31614283573781898</v>
      </c>
    </row>
    <row r="483" spans="7:14" x14ac:dyDescent="0.3">
      <c r="G483">
        <v>0</v>
      </c>
      <c r="H483">
        <v>1</v>
      </c>
      <c r="I483">
        <v>13</v>
      </c>
      <c r="J483">
        <v>2</v>
      </c>
      <c r="K483">
        <v>0</v>
      </c>
      <c r="L483">
        <v>-0.43576105076043914</v>
      </c>
      <c r="M483">
        <v>0.3927514882216937</v>
      </c>
      <c r="N483">
        <v>-0.4988171618590439</v>
      </c>
    </row>
    <row r="484" spans="7:14" x14ac:dyDescent="0.3">
      <c r="G484">
        <v>0</v>
      </c>
      <c r="H484">
        <v>1</v>
      </c>
      <c r="I484">
        <v>12.8</v>
      </c>
      <c r="J484">
        <v>2</v>
      </c>
      <c r="K484">
        <v>0</v>
      </c>
      <c r="L484">
        <v>-0.41067542150718095</v>
      </c>
      <c r="M484">
        <v>0.39875017880769131</v>
      </c>
      <c r="N484">
        <v>-0.50874475495545979</v>
      </c>
    </row>
    <row r="485" spans="7:14" x14ac:dyDescent="0.3">
      <c r="G485">
        <v>0</v>
      </c>
      <c r="H485">
        <v>1</v>
      </c>
      <c r="I485">
        <v>13.9</v>
      </c>
      <c r="J485">
        <v>2</v>
      </c>
      <c r="K485">
        <v>0</v>
      </c>
      <c r="L485">
        <v>-0.54864638240010233</v>
      </c>
      <c r="M485">
        <v>0.36617851560222014</v>
      </c>
      <c r="N485">
        <v>-0.45598793454378994</v>
      </c>
    </row>
    <row r="486" spans="7:14" x14ac:dyDescent="0.3">
      <c r="G486">
        <v>0</v>
      </c>
      <c r="H486">
        <v>1</v>
      </c>
      <c r="I486">
        <v>14</v>
      </c>
      <c r="J486">
        <v>2</v>
      </c>
      <c r="K486">
        <v>0</v>
      </c>
      <c r="L486">
        <v>-0.56118919702673142</v>
      </c>
      <c r="M486">
        <v>0.36327234714754691</v>
      </c>
      <c r="N486">
        <v>-0.45141326137651622</v>
      </c>
    </row>
    <row r="487" spans="7:14" x14ac:dyDescent="0.3">
      <c r="G487">
        <v>0</v>
      </c>
      <c r="H487">
        <v>1</v>
      </c>
      <c r="I487">
        <v>15.4</v>
      </c>
      <c r="J487">
        <v>2</v>
      </c>
      <c r="K487">
        <v>0</v>
      </c>
      <c r="L487">
        <v>-0.73678860179954075</v>
      </c>
      <c r="M487">
        <v>0.32370678690951804</v>
      </c>
      <c r="N487">
        <v>-0.39112854980501743</v>
      </c>
    </row>
    <row r="488" spans="7:14" x14ac:dyDescent="0.3">
      <c r="G488">
        <v>0</v>
      </c>
      <c r="H488">
        <v>1</v>
      </c>
      <c r="I488">
        <v>9</v>
      </c>
      <c r="J488">
        <v>7</v>
      </c>
      <c r="K488">
        <v>1</v>
      </c>
      <c r="L488">
        <v>0.13481482306438997</v>
      </c>
      <c r="M488">
        <v>0.5336527512006124</v>
      </c>
      <c r="N488">
        <v>-0.76282475325973675</v>
      </c>
    </row>
    <row r="489" spans="7:14" x14ac:dyDescent="0.3">
      <c r="G489">
        <v>0</v>
      </c>
      <c r="H489">
        <v>1</v>
      </c>
      <c r="I489">
        <v>8.9</v>
      </c>
      <c r="J489">
        <v>7</v>
      </c>
      <c r="K489">
        <v>1</v>
      </c>
      <c r="L489">
        <v>0.14735763769101928</v>
      </c>
      <c r="M489">
        <v>0.53677289210591062</v>
      </c>
      <c r="N489">
        <v>-0.7695378313483483</v>
      </c>
    </row>
    <row r="490" spans="7:14" x14ac:dyDescent="0.3">
      <c r="G490">
        <v>0</v>
      </c>
      <c r="H490">
        <v>1</v>
      </c>
      <c r="I490">
        <v>18</v>
      </c>
      <c r="J490">
        <v>5</v>
      </c>
      <c r="K490">
        <v>1</v>
      </c>
      <c r="L490">
        <v>-0.3741370533281192</v>
      </c>
      <c r="M490">
        <v>0.40754174315312103</v>
      </c>
      <c r="N490">
        <v>-0.52347486103385743</v>
      </c>
    </row>
    <row r="491" spans="7:14" x14ac:dyDescent="0.3">
      <c r="G491">
        <v>0</v>
      </c>
      <c r="H491">
        <v>1</v>
      </c>
      <c r="I491">
        <v>15</v>
      </c>
      <c r="J491">
        <v>5</v>
      </c>
      <c r="K491">
        <v>1</v>
      </c>
      <c r="L491">
        <v>2.1473854707576567E-3</v>
      </c>
      <c r="M491">
        <v>0.50053684616139449</v>
      </c>
      <c r="N491">
        <v>-0.69422144970325839</v>
      </c>
    </row>
    <row r="492" spans="7:14" x14ac:dyDescent="0.3">
      <c r="G492">
        <v>0</v>
      </c>
      <c r="H492">
        <v>1</v>
      </c>
      <c r="I492">
        <v>11.9</v>
      </c>
      <c r="J492">
        <v>5</v>
      </c>
      <c r="K492">
        <v>1</v>
      </c>
      <c r="L492">
        <v>0.3909746388962636</v>
      </c>
      <c r="M492">
        <v>0.59651730173531881</v>
      </c>
      <c r="N492">
        <v>-0.90762167133724192</v>
      </c>
    </row>
    <row r="493" spans="7:14" x14ac:dyDescent="0.3">
      <c r="G493">
        <v>0</v>
      </c>
      <c r="H493">
        <v>1</v>
      </c>
      <c r="I493">
        <v>17.899999999999999</v>
      </c>
      <c r="J493">
        <v>4</v>
      </c>
      <c r="K493">
        <v>1</v>
      </c>
      <c r="L493">
        <v>-5.164351869942907E-2</v>
      </c>
      <c r="M493">
        <v>0.48709198906009454</v>
      </c>
      <c r="N493">
        <v>-0.66765876579700389</v>
      </c>
    </row>
    <row r="494" spans="7:14" x14ac:dyDescent="0.3">
      <c r="G494">
        <v>0</v>
      </c>
      <c r="H494">
        <v>1</v>
      </c>
      <c r="I494">
        <v>20.9</v>
      </c>
      <c r="J494">
        <v>1</v>
      </c>
      <c r="K494">
        <v>1</v>
      </c>
      <c r="L494">
        <v>0.50192420250787606</v>
      </c>
      <c r="M494">
        <v>0.62291141926627025</v>
      </c>
      <c r="N494">
        <v>-0.9752751569749768</v>
      </c>
    </row>
    <row r="495" spans="7:14" x14ac:dyDescent="0.3">
      <c r="G495">
        <v>0</v>
      </c>
      <c r="H495">
        <v>1</v>
      </c>
      <c r="I495">
        <v>10.9</v>
      </c>
      <c r="J495">
        <v>7</v>
      </c>
      <c r="K495">
        <v>1</v>
      </c>
      <c r="L495">
        <v>-0.10349865484156529</v>
      </c>
      <c r="M495">
        <v>0.47414840896301136</v>
      </c>
      <c r="N495">
        <v>-0.64273625237270005</v>
      </c>
    </row>
    <row r="496" spans="7:14" x14ac:dyDescent="0.3">
      <c r="G496">
        <v>1</v>
      </c>
      <c r="H496">
        <v>1</v>
      </c>
      <c r="I496">
        <v>6.9</v>
      </c>
      <c r="J496">
        <v>8</v>
      </c>
      <c r="K496">
        <v>1</v>
      </c>
      <c r="L496">
        <v>8.826321022154282E-2</v>
      </c>
      <c r="M496">
        <v>0.52205148859792117</v>
      </c>
      <c r="N496">
        <v>-0.64998905880305469</v>
      </c>
    </row>
    <row r="497" spans="7:14" x14ac:dyDescent="0.3">
      <c r="G497">
        <v>1</v>
      </c>
      <c r="H497">
        <v>1</v>
      </c>
      <c r="I497">
        <v>11.9</v>
      </c>
      <c r="J497">
        <v>2</v>
      </c>
      <c r="K497">
        <v>0</v>
      </c>
      <c r="L497">
        <v>-0.29779008986751776</v>
      </c>
      <c r="M497">
        <v>0.42609780275707881</v>
      </c>
      <c r="N497">
        <v>-0.85308637512632091</v>
      </c>
    </row>
    <row r="498" spans="7:14" x14ac:dyDescent="0.3">
      <c r="G498">
        <v>1</v>
      </c>
      <c r="H498">
        <v>1</v>
      </c>
      <c r="I498">
        <v>16.899999999999999</v>
      </c>
      <c r="J498">
        <v>1</v>
      </c>
      <c r="K498">
        <v>0</v>
      </c>
      <c r="L498">
        <v>-0.61498010119691804</v>
      </c>
      <c r="M498">
        <v>0.3509240082186903</v>
      </c>
      <c r="N498">
        <v>-1.047185579757405</v>
      </c>
    </row>
    <row r="499" spans="7:14" x14ac:dyDescent="0.3">
      <c r="G499">
        <v>1</v>
      </c>
      <c r="H499">
        <v>1</v>
      </c>
      <c r="I499">
        <v>11.9</v>
      </c>
      <c r="J499">
        <v>4</v>
      </c>
      <c r="K499">
        <v>0</v>
      </c>
      <c r="L499">
        <v>-0.91769152987163904</v>
      </c>
      <c r="M499">
        <v>0.28542849440493751</v>
      </c>
      <c r="N499">
        <v>-1.2537637386815592</v>
      </c>
    </row>
    <row r="500" spans="7:14" x14ac:dyDescent="0.3">
      <c r="G500">
        <v>1</v>
      </c>
      <c r="H500">
        <v>1</v>
      </c>
      <c r="I500">
        <v>14.4</v>
      </c>
      <c r="J500">
        <v>3</v>
      </c>
      <c r="K500">
        <v>0</v>
      </c>
      <c r="L500">
        <v>-0.92131117553530917</v>
      </c>
      <c r="M500">
        <v>0.28469080859125434</v>
      </c>
      <c r="N500">
        <v>-1.2563515697600316</v>
      </c>
    </row>
    <row r="501" spans="7:14" x14ac:dyDescent="0.3">
      <c r="G501">
        <v>1</v>
      </c>
      <c r="H501">
        <v>1</v>
      </c>
      <c r="I501">
        <v>16.899999999999999</v>
      </c>
      <c r="J501">
        <v>2</v>
      </c>
      <c r="K501">
        <v>0</v>
      </c>
      <c r="L501">
        <v>-0.92493082119897874</v>
      </c>
      <c r="M501">
        <v>0.28395427170143334</v>
      </c>
      <c r="N501">
        <v>-1.2589420689210578</v>
      </c>
    </row>
    <row r="502" spans="7:14" x14ac:dyDescent="0.3">
      <c r="G502">
        <v>1</v>
      </c>
      <c r="H502">
        <v>1</v>
      </c>
      <c r="I502">
        <v>14.7</v>
      </c>
      <c r="J502">
        <v>1</v>
      </c>
      <c r="K502">
        <v>0</v>
      </c>
      <c r="L502">
        <v>-0.33903817941107534</v>
      </c>
      <c r="M502">
        <v>0.41604313368763052</v>
      </c>
      <c r="N502">
        <v>-0.87696633734686136</v>
      </c>
    </row>
    <row r="503" spans="7:14" x14ac:dyDescent="0.3">
      <c r="G503">
        <v>1</v>
      </c>
      <c r="H503">
        <v>1</v>
      </c>
      <c r="I503">
        <v>13.9</v>
      </c>
      <c r="J503">
        <v>3</v>
      </c>
      <c r="K503">
        <v>0</v>
      </c>
      <c r="L503">
        <v>-0.85859710240216303</v>
      </c>
      <c r="M503">
        <v>0.29763253447840954</v>
      </c>
      <c r="N503">
        <v>-1.2118956591543888</v>
      </c>
    </row>
    <row r="504" spans="7:14" x14ac:dyDescent="0.3">
      <c r="G504">
        <v>1</v>
      </c>
      <c r="H504">
        <v>1</v>
      </c>
      <c r="I504">
        <v>12.9</v>
      </c>
      <c r="J504">
        <v>1</v>
      </c>
      <c r="K504">
        <v>0</v>
      </c>
      <c r="L504">
        <v>-0.1132675161317494</v>
      </c>
      <c r="M504">
        <v>0.47171335653143176</v>
      </c>
      <c r="N504">
        <v>-0.75138377335943152</v>
      </c>
    </row>
    <row r="505" spans="7:14" x14ac:dyDescent="0.3">
      <c r="G505">
        <v>1</v>
      </c>
      <c r="H505">
        <v>1</v>
      </c>
      <c r="I505">
        <v>5.4</v>
      </c>
      <c r="J505">
        <v>9</v>
      </c>
      <c r="K505">
        <v>0</v>
      </c>
      <c r="L505">
        <v>-1.6521621791510428</v>
      </c>
      <c r="M505">
        <v>0.16081693897179888</v>
      </c>
      <c r="N505">
        <v>-1.8274885859209147</v>
      </c>
    </row>
    <row r="506" spans="7:14" x14ac:dyDescent="0.3">
      <c r="G506">
        <v>1</v>
      </c>
      <c r="H506">
        <v>1</v>
      </c>
      <c r="I506">
        <v>14.5</v>
      </c>
      <c r="J506">
        <v>3</v>
      </c>
      <c r="K506">
        <v>0</v>
      </c>
      <c r="L506">
        <v>-0.93385399016193826</v>
      </c>
      <c r="M506">
        <v>0.28214347801016987</v>
      </c>
      <c r="N506">
        <v>-1.2653395501622751</v>
      </c>
    </row>
    <row r="507" spans="7:14" x14ac:dyDescent="0.3">
      <c r="G507">
        <v>1</v>
      </c>
      <c r="H507">
        <v>1</v>
      </c>
      <c r="I507">
        <v>13.9</v>
      </c>
      <c r="J507">
        <v>2</v>
      </c>
      <c r="K507">
        <v>0</v>
      </c>
      <c r="L507">
        <v>-0.54864638240010233</v>
      </c>
      <c r="M507">
        <v>0.36617851560222014</v>
      </c>
      <c r="N507">
        <v>-1.0046343169438923</v>
      </c>
    </row>
    <row r="508" spans="7:14" x14ac:dyDescent="0.3">
      <c r="G508">
        <v>1</v>
      </c>
      <c r="H508">
        <v>1</v>
      </c>
      <c r="I508">
        <v>14.9</v>
      </c>
      <c r="J508">
        <v>3</v>
      </c>
      <c r="K508">
        <v>0</v>
      </c>
      <c r="L508">
        <v>-0.98402524866845531</v>
      </c>
      <c r="M508">
        <v>0.27209381689123219</v>
      </c>
      <c r="N508">
        <v>-1.3016083571143635</v>
      </c>
    </row>
    <row r="509" spans="7:14" x14ac:dyDescent="0.3">
      <c r="G509">
        <v>1</v>
      </c>
      <c r="H509">
        <v>1</v>
      </c>
      <c r="I509">
        <v>17.899999999999999</v>
      </c>
      <c r="J509">
        <v>2</v>
      </c>
      <c r="K509">
        <v>0</v>
      </c>
      <c r="L509">
        <v>-1.0503589674652711</v>
      </c>
      <c r="M509">
        <v>0.2591561751696107</v>
      </c>
      <c r="N509">
        <v>-1.3503244060769282</v>
      </c>
    </row>
    <row r="510" spans="7:14" x14ac:dyDescent="0.3">
      <c r="G510">
        <v>1</v>
      </c>
      <c r="H510">
        <v>1</v>
      </c>
      <c r="I510">
        <v>14.9</v>
      </c>
      <c r="J510">
        <v>2</v>
      </c>
      <c r="K510">
        <v>0</v>
      </c>
      <c r="L510">
        <v>-0.67407452866639461</v>
      </c>
      <c r="M510">
        <v>0.33758508690390165</v>
      </c>
      <c r="N510">
        <v>-1.0859376910988794</v>
      </c>
    </row>
    <row r="511" spans="7:14" x14ac:dyDescent="0.3">
      <c r="G511">
        <v>1</v>
      </c>
      <c r="H511">
        <v>1</v>
      </c>
      <c r="I511">
        <v>24.9</v>
      </c>
      <c r="J511">
        <v>1</v>
      </c>
      <c r="K511">
        <v>0</v>
      </c>
      <c r="L511">
        <v>-1.6184052713272563</v>
      </c>
      <c r="M511">
        <v>0.16542492020354779</v>
      </c>
      <c r="N511">
        <v>-1.7992378414565178</v>
      </c>
    </row>
    <row r="512" spans="7:14" x14ac:dyDescent="0.3">
      <c r="G512">
        <v>1</v>
      </c>
      <c r="H512">
        <v>1</v>
      </c>
      <c r="I512">
        <v>13.9</v>
      </c>
      <c r="J512">
        <v>3</v>
      </c>
      <c r="K512">
        <v>1</v>
      </c>
      <c r="L512">
        <v>0.76001978636780021</v>
      </c>
      <c r="M512">
        <v>0.68135802960821257</v>
      </c>
      <c r="N512">
        <v>-0.38366737000477197</v>
      </c>
    </row>
    <row r="513" spans="7:14" x14ac:dyDescent="0.3">
      <c r="G513">
        <v>1</v>
      </c>
      <c r="H513">
        <v>1</v>
      </c>
      <c r="I513">
        <v>6.9</v>
      </c>
      <c r="J513">
        <v>5</v>
      </c>
      <c r="K513">
        <v>1</v>
      </c>
      <c r="L513">
        <v>1.0181153702277248</v>
      </c>
      <c r="M513">
        <v>0.73460533390346561</v>
      </c>
      <c r="N513">
        <v>-0.30842188465986842</v>
      </c>
    </row>
    <row r="514" spans="7:14" x14ac:dyDescent="0.3">
      <c r="G514">
        <v>1</v>
      </c>
      <c r="H514">
        <v>1</v>
      </c>
      <c r="I514">
        <v>15.9</v>
      </c>
      <c r="J514">
        <v>4</v>
      </c>
      <c r="K514">
        <v>1</v>
      </c>
      <c r="L514">
        <v>0.19921277383315505</v>
      </c>
      <c r="M514">
        <v>0.54963913815532772</v>
      </c>
      <c r="N514">
        <v>-0.59849332853644421</v>
      </c>
    </row>
    <row r="515" spans="7:14" x14ac:dyDescent="0.3">
      <c r="G515">
        <v>1</v>
      </c>
      <c r="H515">
        <v>1</v>
      </c>
      <c r="I515">
        <v>12.9</v>
      </c>
      <c r="J515">
        <v>3</v>
      </c>
      <c r="K515">
        <v>1</v>
      </c>
      <c r="L515">
        <v>0.88544793263409249</v>
      </c>
      <c r="M515">
        <v>0.70794989318724177</v>
      </c>
      <c r="N515">
        <v>-0.34538196012730138</v>
      </c>
    </row>
    <row r="516" spans="7:14" x14ac:dyDescent="0.3">
      <c r="G516">
        <v>1</v>
      </c>
      <c r="H516">
        <v>1</v>
      </c>
      <c r="I516">
        <v>17.899999999999999</v>
      </c>
      <c r="J516">
        <v>2</v>
      </c>
      <c r="K516">
        <v>1</v>
      </c>
      <c r="L516">
        <v>0.5682579213046921</v>
      </c>
      <c r="M516">
        <v>0.63836110248751998</v>
      </c>
      <c r="N516">
        <v>-0.44885116439029554</v>
      </c>
    </row>
    <row r="517" spans="7:14" x14ac:dyDescent="0.3">
      <c r="G517">
        <v>1</v>
      </c>
      <c r="H517">
        <v>1</v>
      </c>
      <c r="I517">
        <v>9.9</v>
      </c>
      <c r="J517">
        <v>6</v>
      </c>
      <c r="K517">
        <v>1</v>
      </c>
      <c r="L517">
        <v>0.33188021142678736</v>
      </c>
      <c r="M517">
        <v>0.58221679079463673</v>
      </c>
      <c r="N517">
        <v>-0.54091240783461969</v>
      </c>
    </row>
    <row r="518" spans="7:14" x14ac:dyDescent="0.3">
      <c r="G518">
        <v>0</v>
      </c>
      <c r="H518">
        <v>1</v>
      </c>
      <c r="I518">
        <v>30.9</v>
      </c>
      <c r="J518">
        <v>4</v>
      </c>
      <c r="K518">
        <v>1</v>
      </c>
      <c r="L518">
        <v>-1.6822094201612283</v>
      </c>
      <c r="M518">
        <v>0.15680312684240322</v>
      </c>
      <c r="N518">
        <v>-0.17055480950647292</v>
      </c>
    </row>
    <row r="519" spans="7:14" x14ac:dyDescent="0.3">
      <c r="G519">
        <v>0</v>
      </c>
      <c r="H519">
        <v>1</v>
      </c>
      <c r="I519">
        <v>17.899999999999999</v>
      </c>
      <c r="J519">
        <v>3</v>
      </c>
      <c r="K519">
        <v>0</v>
      </c>
      <c r="L519">
        <v>-1.3603096874673317</v>
      </c>
      <c r="M519">
        <v>0.20418997456653742</v>
      </c>
      <c r="N519">
        <v>-0.22839478313769626</v>
      </c>
    </row>
    <row r="520" spans="7:14" x14ac:dyDescent="0.3">
      <c r="G520">
        <v>0</v>
      </c>
      <c r="H520">
        <v>1</v>
      </c>
      <c r="I520">
        <v>16.899999999999999</v>
      </c>
      <c r="J520">
        <v>3</v>
      </c>
      <c r="K520">
        <v>0</v>
      </c>
      <c r="L520">
        <v>-1.2348815412010394</v>
      </c>
      <c r="M520">
        <v>0.22532818403454338</v>
      </c>
      <c r="N520">
        <v>-0.25531580258505926</v>
      </c>
    </row>
    <row r="521" spans="7:14" x14ac:dyDescent="0.3">
      <c r="G521">
        <v>0</v>
      </c>
      <c r="H521">
        <v>1</v>
      </c>
      <c r="I521">
        <v>21.9</v>
      </c>
      <c r="J521">
        <v>2</v>
      </c>
      <c r="K521">
        <v>0</v>
      </c>
      <c r="L521">
        <v>-1.5520715525304403</v>
      </c>
      <c r="M521">
        <v>0.17478727297537128</v>
      </c>
      <c r="N521">
        <v>-0.19211407494635196</v>
      </c>
    </row>
    <row r="522" spans="7:14" x14ac:dyDescent="0.3">
      <c r="G522">
        <v>0</v>
      </c>
      <c r="H522">
        <v>1</v>
      </c>
      <c r="I522">
        <v>16.899999999999999</v>
      </c>
      <c r="J522">
        <v>4</v>
      </c>
      <c r="K522">
        <v>0</v>
      </c>
      <c r="L522">
        <v>-1.5448322612031</v>
      </c>
      <c r="M522">
        <v>0.17583390386006295</v>
      </c>
      <c r="N522">
        <v>-0.19338319640040938</v>
      </c>
    </row>
    <row r="523" spans="7:14" x14ac:dyDescent="0.3">
      <c r="G523">
        <v>0</v>
      </c>
      <c r="H523">
        <v>1</v>
      </c>
      <c r="I523">
        <v>15.9</v>
      </c>
      <c r="J523">
        <v>5</v>
      </c>
      <c r="K523">
        <v>0</v>
      </c>
      <c r="L523">
        <v>-1.7293548349388688</v>
      </c>
      <c r="M523">
        <v>0.150670122033077</v>
      </c>
      <c r="N523">
        <v>-0.16330761929426718</v>
      </c>
    </row>
    <row r="524" spans="7:14" x14ac:dyDescent="0.3">
      <c r="G524">
        <v>0</v>
      </c>
      <c r="H524">
        <v>1</v>
      </c>
      <c r="I524">
        <v>23.9</v>
      </c>
      <c r="J524">
        <v>4</v>
      </c>
      <c r="K524">
        <v>0</v>
      </c>
      <c r="L524">
        <v>-2.422829285067146</v>
      </c>
      <c r="M524">
        <v>8.1448333090395716E-2</v>
      </c>
      <c r="N524">
        <v>-8.4957124510417939E-2</v>
      </c>
    </row>
    <row r="525" spans="7:14" x14ac:dyDescent="0.3">
      <c r="G525">
        <v>0</v>
      </c>
      <c r="H525">
        <v>1</v>
      </c>
      <c r="I525">
        <v>22.9</v>
      </c>
      <c r="J525">
        <v>4</v>
      </c>
      <c r="K525">
        <v>0</v>
      </c>
      <c r="L525">
        <v>-2.2974011388008537</v>
      </c>
      <c r="M525">
        <v>9.1338426409455525E-2</v>
      </c>
      <c r="N525">
        <v>-9.5782560408877712E-2</v>
      </c>
    </row>
    <row r="526" spans="7:14" x14ac:dyDescent="0.3">
      <c r="G526">
        <v>0</v>
      </c>
      <c r="H526">
        <v>1</v>
      </c>
      <c r="I526">
        <v>21.9</v>
      </c>
      <c r="J526">
        <v>4</v>
      </c>
      <c r="K526">
        <v>0</v>
      </c>
      <c r="L526">
        <v>-2.1719729925345614</v>
      </c>
      <c r="M526">
        <v>0.10229570876042698</v>
      </c>
      <c r="N526">
        <v>-0.10791456197072924</v>
      </c>
    </row>
    <row r="527" spans="7:14" x14ac:dyDescent="0.3">
      <c r="G527">
        <v>0</v>
      </c>
      <c r="H527">
        <v>1</v>
      </c>
      <c r="I527">
        <v>22.9</v>
      </c>
      <c r="J527">
        <v>3</v>
      </c>
      <c r="K527">
        <v>0</v>
      </c>
      <c r="L527">
        <v>-1.9874504187987931</v>
      </c>
      <c r="M527">
        <v>0.12052685705079826</v>
      </c>
      <c r="N527">
        <v>-0.12843225199709929</v>
      </c>
    </row>
    <row r="528" spans="7:14" x14ac:dyDescent="0.3">
      <c r="G528">
        <v>0</v>
      </c>
      <c r="H528">
        <v>1</v>
      </c>
      <c r="I528">
        <v>12.8</v>
      </c>
      <c r="J528">
        <v>5</v>
      </c>
      <c r="K528">
        <v>0</v>
      </c>
      <c r="L528">
        <v>-1.3405275815133628</v>
      </c>
      <c r="M528">
        <v>0.20742331136094616</v>
      </c>
      <c r="N528">
        <v>-0.23246600991361605</v>
      </c>
    </row>
    <row r="529" spans="7:14" x14ac:dyDescent="0.3">
      <c r="G529">
        <v>0</v>
      </c>
      <c r="H529">
        <v>1</v>
      </c>
      <c r="I529">
        <v>23.9</v>
      </c>
      <c r="J529">
        <v>3</v>
      </c>
      <c r="K529">
        <v>0</v>
      </c>
      <c r="L529">
        <v>-2.1128785650650856</v>
      </c>
      <c r="M529">
        <v>0.10785137996953627</v>
      </c>
      <c r="N529">
        <v>-0.11412254589683467</v>
      </c>
    </row>
    <row r="530" spans="7:14" x14ac:dyDescent="0.3">
      <c r="G530">
        <v>0</v>
      </c>
      <c r="H530">
        <v>1</v>
      </c>
      <c r="I530">
        <v>19.899999999999999</v>
      </c>
      <c r="J530">
        <v>3</v>
      </c>
      <c r="K530">
        <v>1</v>
      </c>
      <c r="L530">
        <v>7.450908770046949E-3</v>
      </c>
      <c r="M530">
        <v>0.50186271857495623</v>
      </c>
      <c r="N530">
        <v>-0.69687957443410409</v>
      </c>
    </row>
    <row r="531" spans="7:14" x14ac:dyDescent="0.3">
      <c r="G531">
        <v>1</v>
      </c>
      <c r="H531">
        <v>1</v>
      </c>
      <c r="I531">
        <v>13.9</v>
      </c>
      <c r="J531">
        <v>2</v>
      </c>
      <c r="K531">
        <v>0</v>
      </c>
      <c r="L531">
        <v>-0.54864638240010233</v>
      </c>
      <c r="M531">
        <v>0.36617851560222014</v>
      </c>
      <c r="N531">
        <v>-1.0046343169438923</v>
      </c>
    </row>
    <row r="532" spans="7:14" x14ac:dyDescent="0.3">
      <c r="G532">
        <v>0</v>
      </c>
      <c r="H532">
        <v>1</v>
      </c>
      <c r="I532">
        <v>9.5</v>
      </c>
      <c r="J532">
        <v>7</v>
      </c>
      <c r="K532">
        <v>1</v>
      </c>
      <c r="L532">
        <v>7.2100749931243824E-2</v>
      </c>
      <c r="M532">
        <v>0.51801738285136112</v>
      </c>
      <c r="N532">
        <v>-0.72984722958883197</v>
      </c>
    </row>
    <row r="533" spans="7:14" x14ac:dyDescent="0.3">
      <c r="G533">
        <v>0</v>
      </c>
      <c r="H533">
        <v>1</v>
      </c>
      <c r="I533">
        <v>17.899999999999999</v>
      </c>
      <c r="J533">
        <v>3</v>
      </c>
      <c r="K533">
        <v>0</v>
      </c>
      <c r="L533">
        <v>-1.3603096874673317</v>
      </c>
      <c r="M533">
        <v>0.20418997456653742</v>
      </c>
      <c r="N533">
        <v>-0.22839478313769626</v>
      </c>
    </row>
    <row r="534" spans="7:14" x14ac:dyDescent="0.3">
      <c r="G534">
        <v>0</v>
      </c>
      <c r="H534">
        <v>1</v>
      </c>
      <c r="I534">
        <v>19.899999999999999</v>
      </c>
      <c r="J534">
        <v>2</v>
      </c>
      <c r="K534">
        <v>0</v>
      </c>
      <c r="L534">
        <v>-1.3012152599978557</v>
      </c>
      <c r="M534">
        <v>0.21396056173533787</v>
      </c>
      <c r="N534">
        <v>-0.24074831190245993</v>
      </c>
    </row>
    <row r="535" spans="7:14" x14ac:dyDescent="0.3">
      <c r="G535">
        <v>0</v>
      </c>
      <c r="H535">
        <v>1</v>
      </c>
      <c r="I535">
        <v>20.399999999999999</v>
      </c>
      <c r="J535">
        <v>1</v>
      </c>
      <c r="K535">
        <v>0</v>
      </c>
      <c r="L535">
        <v>-1.0539786131289413</v>
      </c>
      <c r="M535">
        <v>0.25846183007460177</v>
      </c>
      <c r="N535">
        <v>-0.29902864209329083</v>
      </c>
    </row>
    <row r="536" spans="7:14" x14ac:dyDescent="0.3">
      <c r="G536">
        <v>0</v>
      </c>
      <c r="H536">
        <v>1</v>
      </c>
      <c r="I536">
        <v>23.9</v>
      </c>
      <c r="J536">
        <v>5</v>
      </c>
      <c r="K536">
        <v>0</v>
      </c>
      <c r="L536">
        <v>-2.7327800050692064</v>
      </c>
      <c r="M536">
        <v>6.1066569796795686E-2</v>
      </c>
      <c r="N536">
        <v>-6.3010696639282604E-2</v>
      </c>
    </row>
    <row r="537" spans="7:14" x14ac:dyDescent="0.3">
      <c r="G537">
        <v>0</v>
      </c>
      <c r="H537">
        <v>1</v>
      </c>
      <c r="I537">
        <v>26.9</v>
      </c>
      <c r="J537">
        <v>3</v>
      </c>
      <c r="K537">
        <v>0</v>
      </c>
      <c r="L537">
        <v>-2.4891630038639621</v>
      </c>
      <c r="M537">
        <v>7.6621394313151611E-2</v>
      </c>
      <c r="N537">
        <v>-7.9715938241064141E-2</v>
      </c>
    </row>
    <row r="538" spans="7:14" x14ac:dyDescent="0.3">
      <c r="G538">
        <v>0</v>
      </c>
      <c r="H538">
        <v>1</v>
      </c>
      <c r="I538">
        <v>29.9</v>
      </c>
      <c r="J538">
        <v>2</v>
      </c>
      <c r="K538">
        <v>0</v>
      </c>
      <c r="L538">
        <v>-2.5554967226607781</v>
      </c>
      <c r="M538">
        <v>7.2058077422854902E-2</v>
      </c>
      <c r="N538">
        <v>-7.478613158416153E-2</v>
      </c>
    </row>
    <row r="539" spans="7:14" x14ac:dyDescent="0.3">
      <c r="G539">
        <v>0</v>
      </c>
      <c r="H539">
        <v>1</v>
      </c>
      <c r="I539">
        <v>18.600000000000001</v>
      </c>
      <c r="J539">
        <v>1</v>
      </c>
      <c r="K539">
        <v>0</v>
      </c>
      <c r="L539">
        <v>-0.82820794984961532</v>
      </c>
      <c r="M539">
        <v>0.3040241230359047</v>
      </c>
      <c r="N539">
        <v>-0.36244027878271873</v>
      </c>
    </row>
    <row r="540" spans="7:14" x14ac:dyDescent="0.3">
      <c r="G540">
        <v>0</v>
      </c>
      <c r="H540">
        <v>1</v>
      </c>
      <c r="I540">
        <v>23.9</v>
      </c>
      <c r="J540">
        <v>1</v>
      </c>
      <c r="K540">
        <v>1</v>
      </c>
      <c r="L540">
        <v>0.12563976370899921</v>
      </c>
      <c r="M540">
        <v>0.53136868796875947</v>
      </c>
      <c r="N540">
        <v>-0.75793893475832186</v>
      </c>
    </row>
    <row r="541" spans="7:14" x14ac:dyDescent="0.3">
      <c r="G541">
        <v>0</v>
      </c>
      <c r="H541">
        <v>1</v>
      </c>
      <c r="I541">
        <v>18.899999999999999</v>
      </c>
      <c r="J541">
        <v>3</v>
      </c>
      <c r="K541">
        <v>1</v>
      </c>
      <c r="L541">
        <v>0.13287905503633923</v>
      </c>
      <c r="M541">
        <v>0.53317097023106919</v>
      </c>
      <c r="N541">
        <v>-0.76179219162392675</v>
      </c>
    </row>
    <row r="542" spans="7:14" x14ac:dyDescent="0.3">
      <c r="G542">
        <v>0</v>
      </c>
      <c r="H542">
        <v>1</v>
      </c>
      <c r="I542">
        <v>3.9</v>
      </c>
      <c r="J542">
        <v>6</v>
      </c>
      <c r="K542">
        <v>0</v>
      </c>
      <c r="L542">
        <v>-0.53416779974542239</v>
      </c>
      <c r="M542">
        <v>0.36954534062248584</v>
      </c>
      <c r="N542">
        <v>-0.4613140383318578</v>
      </c>
    </row>
    <row r="543" spans="7:14" x14ac:dyDescent="0.3">
      <c r="G543">
        <v>0</v>
      </c>
      <c r="H543">
        <v>1</v>
      </c>
      <c r="I543">
        <v>20.9</v>
      </c>
      <c r="J543">
        <v>4</v>
      </c>
      <c r="K543">
        <v>1</v>
      </c>
      <c r="L543">
        <v>-0.42792795749830592</v>
      </c>
      <c r="M543">
        <v>0.39462122457505533</v>
      </c>
      <c r="N543">
        <v>-0.50190094177198441</v>
      </c>
    </row>
    <row r="544" spans="7:14" x14ac:dyDescent="0.3">
      <c r="G544">
        <v>0</v>
      </c>
      <c r="H544">
        <v>1</v>
      </c>
      <c r="I544">
        <v>32.1</v>
      </c>
      <c r="J544">
        <v>1</v>
      </c>
      <c r="K544">
        <v>1</v>
      </c>
      <c r="L544">
        <v>-0.9028710356745977</v>
      </c>
      <c r="M544">
        <v>0.28846085617888817</v>
      </c>
      <c r="N544">
        <v>-0.3403248470539379</v>
      </c>
    </row>
    <row r="545" spans="7:14" x14ac:dyDescent="0.3">
      <c r="G545">
        <v>0</v>
      </c>
      <c r="H545">
        <v>1</v>
      </c>
      <c r="I545">
        <v>14.5</v>
      </c>
      <c r="J545">
        <v>6</v>
      </c>
      <c r="K545">
        <v>0</v>
      </c>
      <c r="L545">
        <v>-1.8637061501681202</v>
      </c>
      <c r="M545">
        <v>0.13427165452200218</v>
      </c>
      <c r="N545">
        <v>-0.14418410845481558</v>
      </c>
    </row>
    <row r="546" spans="7:14" x14ac:dyDescent="0.3">
      <c r="G546">
        <v>0</v>
      </c>
      <c r="H546">
        <v>1</v>
      </c>
      <c r="I546">
        <v>19.899999999999999</v>
      </c>
      <c r="J546">
        <v>4</v>
      </c>
      <c r="K546">
        <v>0</v>
      </c>
      <c r="L546">
        <v>-1.9211167000019769</v>
      </c>
      <c r="M546">
        <v>0.12773709150775428</v>
      </c>
      <c r="N546">
        <v>-0.13666439995081694</v>
      </c>
    </row>
    <row r="547" spans="7:14" x14ac:dyDescent="0.3">
      <c r="G547">
        <v>0</v>
      </c>
      <c r="H547">
        <v>1</v>
      </c>
      <c r="I547">
        <v>29.6</v>
      </c>
      <c r="J547">
        <v>1</v>
      </c>
      <c r="K547">
        <v>0</v>
      </c>
      <c r="L547">
        <v>-2.20791755877883</v>
      </c>
      <c r="M547">
        <v>9.904173946560621E-2</v>
      </c>
      <c r="N547">
        <v>-0.10429634815786275</v>
      </c>
    </row>
    <row r="548" spans="7:14" x14ac:dyDescent="0.3">
      <c r="G548">
        <v>0</v>
      </c>
      <c r="H548">
        <v>1</v>
      </c>
      <c r="I548">
        <v>17.899999999999999</v>
      </c>
      <c r="J548">
        <v>2</v>
      </c>
      <c r="K548">
        <v>0</v>
      </c>
      <c r="L548">
        <v>-1.0503589674652711</v>
      </c>
      <c r="M548">
        <v>0.2591561751696107</v>
      </c>
      <c r="N548">
        <v>-0.29996543861165714</v>
      </c>
    </row>
    <row r="549" spans="7:14" x14ac:dyDescent="0.3">
      <c r="G549">
        <v>0</v>
      </c>
      <c r="H549">
        <v>1</v>
      </c>
      <c r="I549">
        <v>6.5</v>
      </c>
      <c r="J549">
        <v>9</v>
      </c>
      <c r="K549">
        <v>0</v>
      </c>
      <c r="L549">
        <v>-1.7901331400439642</v>
      </c>
      <c r="M549">
        <v>0.14305640089771293</v>
      </c>
      <c r="N549">
        <v>-0.15438317456606404</v>
      </c>
    </row>
    <row r="550" spans="7:14" x14ac:dyDescent="0.3">
      <c r="G550">
        <v>0</v>
      </c>
      <c r="H550">
        <v>1</v>
      </c>
      <c r="I550">
        <v>8.9</v>
      </c>
      <c r="J550">
        <v>7</v>
      </c>
      <c r="K550">
        <v>0</v>
      </c>
      <c r="L550">
        <v>-1.471259251078944</v>
      </c>
      <c r="M550">
        <v>0.18675128945713262</v>
      </c>
      <c r="N550">
        <v>-0.20671829919050205</v>
      </c>
    </row>
    <row r="551" spans="7:14" x14ac:dyDescent="0.3">
      <c r="G551">
        <v>0</v>
      </c>
      <c r="H551">
        <v>1</v>
      </c>
      <c r="I551">
        <v>12.9</v>
      </c>
      <c r="J551">
        <v>5</v>
      </c>
      <c r="K551">
        <v>0</v>
      </c>
      <c r="L551">
        <v>-1.3530703961399919</v>
      </c>
      <c r="M551">
        <v>0.20536885292106141</v>
      </c>
      <c r="N551">
        <v>-0.22987723793174661</v>
      </c>
    </row>
    <row r="552" spans="7:14" x14ac:dyDescent="0.3">
      <c r="G552">
        <v>0</v>
      </c>
      <c r="H552">
        <v>1</v>
      </c>
      <c r="I552">
        <v>11.9</v>
      </c>
      <c r="J552">
        <v>5</v>
      </c>
      <c r="K552">
        <v>0</v>
      </c>
      <c r="L552">
        <v>-1.2276422498736996</v>
      </c>
      <c r="M552">
        <v>0.22659435353977858</v>
      </c>
      <c r="N552">
        <v>-0.25695159900779002</v>
      </c>
    </row>
    <row r="553" spans="7:14" x14ac:dyDescent="0.3">
      <c r="G553">
        <v>0</v>
      </c>
      <c r="H553">
        <v>1</v>
      </c>
      <c r="I553">
        <v>18.899999999999999</v>
      </c>
      <c r="J553">
        <v>2</v>
      </c>
      <c r="K553">
        <v>0</v>
      </c>
      <c r="L553">
        <v>-1.1757871137315634</v>
      </c>
      <c r="M553">
        <v>0.23581052972539437</v>
      </c>
      <c r="N553">
        <v>-0.26893952282034289</v>
      </c>
    </row>
    <row r="554" spans="7:14" x14ac:dyDescent="0.3">
      <c r="G554">
        <v>0</v>
      </c>
      <c r="H554">
        <v>1</v>
      </c>
      <c r="I554">
        <v>18.899999999999999</v>
      </c>
      <c r="J554">
        <v>2</v>
      </c>
      <c r="K554">
        <v>0</v>
      </c>
      <c r="L554">
        <v>-1.1757871137315634</v>
      </c>
      <c r="M554">
        <v>0.23581052972539437</v>
      </c>
      <c r="N554">
        <v>-0.26893952282034289</v>
      </c>
    </row>
    <row r="555" spans="7:14" x14ac:dyDescent="0.3">
      <c r="G555">
        <v>0</v>
      </c>
      <c r="H555">
        <v>1</v>
      </c>
      <c r="I555">
        <v>12.9</v>
      </c>
      <c r="J555">
        <v>5</v>
      </c>
      <c r="K555">
        <v>0</v>
      </c>
      <c r="L555">
        <v>-1.3530703961399919</v>
      </c>
      <c r="M555">
        <v>0.20536885292106141</v>
      </c>
      <c r="N555">
        <v>-0.22987723793174661</v>
      </c>
    </row>
    <row r="556" spans="7:14" x14ac:dyDescent="0.3">
      <c r="G556">
        <v>0</v>
      </c>
      <c r="H556">
        <v>1</v>
      </c>
      <c r="I556">
        <v>9.9</v>
      </c>
      <c r="J556">
        <v>3</v>
      </c>
      <c r="K556">
        <v>0</v>
      </c>
      <c r="L556">
        <v>-0.35688451733699389</v>
      </c>
      <c r="M556">
        <v>0.41171394509843323</v>
      </c>
      <c r="N556">
        <v>-0.53054196145256238</v>
      </c>
    </row>
    <row r="557" spans="7:14" x14ac:dyDescent="0.3">
      <c r="G557">
        <v>0</v>
      </c>
      <c r="H557">
        <v>1</v>
      </c>
      <c r="I557">
        <v>12.9</v>
      </c>
      <c r="J557">
        <v>3</v>
      </c>
      <c r="K557">
        <v>0</v>
      </c>
      <c r="L557">
        <v>-0.73316895613587074</v>
      </c>
      <c r="M557">
        <v>0.32449970739475847</v>
      </c>
      <c r="N557">
        <v>-0.39230168841359603</v>
      </c>
    </row>
    <row r="558" spans="7:14" x14ac:dyDescent="0.3">
      <c r="G558">
        <v>0</v>
      </c>
      <c r="H558">
        <v>1</v>
      </c>
      <c r="I558">
        <v>13.8</v>
      </c>
      <c r="J558">
        <v>2</v>
      </c>
      <c r="K558">
        <v>0</v>
      </c>
      <c r="L558">
        <v>-0.53610356777347301</v>
      </c>
      <c r="M558">
        <v>0.36909445632781074</v>
      </c>
      <c r="N558">
        <v>-0.46059912071706521</v>
      </c>
    </row>
    <row r="559" spans="7:14" x14ac:dyDescent="0.3">
      <c r="G559">
        <v>0</v>
      </c>
      <c r="H559">
        <v>1</v>
      </c>
      <c r="I559">
        <v>15.6</v>
      </c>
      <c r="J559">
        <v>1</v>
      </c>
      <c r="K559">
        <v>0</v>
      </c>
      <c r="L559">
        <v>-0.4519235110507383</v>
      </c>
      <c r="M559">
        <v>0.38890353151168283</v>
      </c>
      <c r="N559">
        <v>-0.49250044604033633</v>
      </c>
    </row>
    <row r="560" spans="7:14" x14ac:dyDescent="0.3">
      <c r="G560">
        <v>0</v>
      </c>
      <c r="H560">
        <v>1</v>
      </c>
      <c r="I560">
        <v>14.9</v>
      </c>
      <c r="J560">
        <v>2</v>
      </c>
      <c r="K560">
        <v>0</v>
      </c>
      <c r="L560">
        <v>-0.67407452866639461</v>
      </c>
      <c r="M560">
        <v>0.33758508690390165</v>
      </c>
      <c r="N560">
        <v>-0.41186316243248483</v>
      </c>
    </row>
    <row r="561" spans="7:14" x14ac:dyDescent="0.3">
      <c r="G561">
        <v>0</v>
      </c>
      <c r="H561">
        <v>1</v>
      </c>
      <c r="I561">
        <v>14.9</v>
      </c>
      <c r="J561">
        <v>2</v>
      </c>
      <c r="K561">
        <v>0</v>
      </c>
      <c r="L561">
        <v>-0.67407452866639461</v>
      </c>
      <c r="M561">
        <v>0.33758508690390165</v>
      </c>
      <c r="N561">
        <v>-0.41186316243248483</v>
      </c>
    </row>
    <row r="562" spans="7:14" x14ac:dyDescent="0.3">
      <c r="G562">
        <v>0</v>
      </c>
      <c r="H562">
        <v>1</v>
      </c>
      <c r="I562">
        <v>17.899999999999999</v>
      </c>
      <c r="J562">
        <v>1</v>
      </c>
      <c r="K562">
        <v>0</v>
      </c>
      <c r="L562">
        <v>-0.74040824746321032</v>
      </c>
      <c r="M562">
        <v>0.32291487773303584</v>
      </c>
      <c r="N562">
        <v>-0.38995827945832706</v>
      </c>
    </row>
    <row r="563" spans="7:14" x14ac:dyDescent="0.3">
      <c r="G563">
        <v>0</v>
      </c>
      <c r="H563">
        <v>1</v>
      </c>
      <c r="I563">
        <v>16.899999999999999</v>
      </c>
      <c r="J563">
        <v>1</v>
      </c>
      <c r="K563">
        <v>0</v>
      </c>
      <c r="L563">
        <v>-0.61498010119691804</v>
      </c>
      <c r="M563">
        <v>0.3509240082186903</v>
      </c>
      <c r="N563">
        <v>-0.43220547856048713</v>
      </c>
    </row>
    <row r="564" spans="7:14" x14ac:dyDescent="0.3">
      <c r="G564">
        <v>0</v>
      </c>
      <c r="H564">
        <v>1</v>
      </c>
      <c r="I564">
        <v>12.9</v>
      </c>
      <c r="J564">
        <v>6</v>
      </c>
      <c r="K564">
        <v>0</v>
      </c>
      <c r="L564">
        <v>-1.6630211161420527</v>
      </c>
      <c r="M564">
        <v>0.15935686479190692</v>
      </c>
      <c r="N564">
        <v>-0.1735880429428909</v>
      </c>
    </row>
    <row r="565" spans="7:14" x14ac:dyDescent="0.3">
      <c r="G565">
        <v>0</v>
      </c>
      <c r="H565">
        <v>1</v>
      </c>
      <c r="I565">
        <v>9.9</v>
      </c>
      <c r="J565">
        <v>4</v>
      </c>
      <c r="K565">
        <v>0</v>
      </c>
      <c r="L565">
        <v>-0.66683523733905448</v>
      </c>
      <c r="M565">
        <v>0.33920584589627362</v>
      </c>
      <c r="N565">
        <v>-0.41431290350983041</v>
      </c>
    </row>
    <row r="566" spans="7:14" x14ac:dyDescent="0.3">
      <c r="G566">
        <v>0</v>
      </c>
      <c r="H566">
        <v>1</v>
      </c>
      <c r="I566">
        <v>13.4</v>
      </c>
      <c r="J566">
        <v>4</v>
      </c>
      <c r="K566">
        <v>0</v>
      </c>
      <c r="L566">
        <v>-1.1058337492710775</v>
      </c>
      <c r="M566">
        <v>0.24864842210224875</v>
      </c>
      <c r="N566">
        <v>-0.28588159042908867</v>
      </c>
    </row>
    <row r="567" spans="7:14" x14ac:dyDescent="0.3">
      <c r="G567">
        <v>0</v>
      </c>
      <c r="H567">
        <v>1</v>
      </c>
      <c r="I567">
        <v>11.9</v>
      </c>
      <c r="J567">
        <v>2</v>
      </c>
      <c r="K567">
        <v>0</v>
      </c>
      <c r="L567">
        <v>-0.29779008986751776</v>
      </c>
      <c r="M567">
        <v>0.42609780275707881</v>
      </c>
      <c r="N567">
        <v>-0.55529628525880281</v>
      </c>
    </row>
    <row r="568" spans="7:14" x14ac:dyDescent="0.3">
      <c r="G568">
        <v>0</v>
      </c>
      <c r="H568">
        <v>1</v>
      </c>
      <c r="I568">
        <v>15.9</v>
      </c>
      <c r="J568">
        <v>2</v>
      </c>
      <c r="K568">
        <v>0</v>
      </c>
      <c r="L568">
        <v>-0.7995026749326869</v>
      </c>
      <c r="M568">
        <v>0.31013191157629949</v>
      </c>
      <c r="N568">
        <v>-0.37125487586486611</v>
      </c>
    </row>
    <row r="569" spans="7:14" x14ac:dyDescent="0.3">
      <c r="G569">
        <v>0</v>
      </c>
      <c r="H569">
        <v>1</v>
      </c>
      <c r="I569">
        <v>14.9</v>
      </c>
      <c r="J569">
        <v>2</v>
      </c>
      <c r="K569">
        <v>0</v>
      </c>
      <c r="L569">
        <v>-0.67407452866639461</v>
      </c>
      <c r="M569">
        <v>0.33758508690390165</v>
      </c>
      <c r="N569">
        <v>-0.41186316243248483</v>
      </c>
    </row>
    <row r="570" spans="7:14" x14ac:dyDescent="0.3">
      <c r="G570">
        <v>0</v>
      </c>
      <c r="H570">
        <v>1</v>
      </c>
      <c r="I570">
        <v>13.9</v>
      </c>
      <c r="J570">
        <v>2</v>
      </c>
      <c r="K570">
        <v>0</v>
      </c>
      <c r="L570">
        <v>-0.54864638240010233</v>
      </c>
      <c r="M570">
        <v>0.36617851560222014</v>
      </c>
      <c r="N570">
        <v>-0.45598793454378994</v>
      </c>
    </row>
    <row r="571" spans="7:14" x14ac:dyDescent="0.3">
      <c r="G571">
        <v>0</v>
      </c>
      <c r="H571">
        <v>1</v>
      </c>
      <c r="I571">
        <v>10.9</v>
      </c>
      <c r="J571">
        <v>8</v>
      </c>
      <c r="K571">
        <v>1</v>
      </c>
      <c r="L571">
        <v>-0.41344937484362587</v>
      </c>
      <c r="M571">
        <v>0.39808531489066895</v>
      </c>
      <c r="N571">
        <v>-0.50763956280390465</v>
      </c>
    </row>
    <row r="572" spans="7:14" x14ac:dyDescent="0.3">
      <c r="G572">
        <v>0</v>
      </c>
      <c r="H572">
        <v>1</v>
      </c>
      <c r="I572">
        <v>15.9</v>
      </c>
      <c r="J572">
        <v>5</v>
      </c>
      <c r="K572">
        <v>1</v>
      </c>
      <c r="L572">
        <v>-0.11073794616890553</v>
      </c>
      <c r="M572">
        <v>0.47234376979854209</v>
      </c>
      <c r="N572">
        <v>-0.63931028648386323</v>
      </c>
    </row>
    <row r="573" spans="7:14" x14ac:dyDescent="0.3">
      <c r="G573">
        <v>0</v>
      </c>
      <c r="H573">
        <v>1</v>
      </c>
      <c r="I573">
        <v>16.899999999999999</v>
      </c>
      <c r="J573">
        <v>2</v>
      </c>
      <c r="K573">
        <v>1</v>
      </c>
      <c r="L573">
        <v>0.6936860675709845</v>
      </c>
      <c r="M573">
        <v>0.6667864085783286</v>
      </c>
      <c r="N573">
        <v>-1.0989715789401158</v>
      </c>
    </row>
    <row r="574" spans="7:14" x14ac:dyDescent="0.3">
      <c r="G574">
        <v>0</v>
      </c>
      <c r="H574">
        <v>1</v>
      </c>
      <c r="I574">
        <v>31.9</v>
      </c>
      <c r="J574">
        <v>1</v>
      </c>
      <c r="K574">
        <v>1</v>
      </c>
      <c r="L574">
        <v>-0.87778540642133951</v>
      </c>
      <c r="M574">
        <v>0.29363690721156299</v>
      </c>
      <c r="N574">
        <v>-0.34762587795928984</v>
      </c>
    </row>
    <row r="575" spans="7:14" x14ac:dyDescent="0.3">
      <c r="G575">
        <v>0</v>
      </c>
      <c r="H575">
        <v>1</v>
      </c>
      <c r="I575">
        <v>26.9</v>
      </c>
      <c r="J575">
        <v>2</v>
      </c>
      <c r="K575">
        <v>1</v>
      </c>
      <c r="L575">
        <v>-0.56059539509193845</v>
      </c>
      <c r="M575">
        <v>0.36340970797821132</v>
      </c>
      <c r="N575">
        <v>-0.45162901398056943</v>
      </c>
    </row>
    <row r="576" spans="7:14" x14ac:dyDescent="0.3">
      <c r="G576">
        <v>0</v>
      </c>
      <c r="H576">
        <v>1</v>
      </c>
      <c r="I576">
        <v>19.899999999999999</v>
      </c>
      <c r="J576">
        <v>2</v>
      </c>
      <c r="K576">
        <v>1</v>
      </c>
      <c r="L576">
        <v>0.31740162877210754</v>
      </c>
      <c r="M576">
        <v>0.57869087897850657</v>
      </c>
      <c r="N576">
        <v>-0.86438846052467355</v>
      </c>
    </row>
    <row r="577" spans="7:14" x14ac:dyDescent="0.3">
      <c r="G577">
        <v>0</v>
      </c>
      <c r="H577">
        <v>1</v>
      </c>
      <c r="I577">
        <v>31.3</v>
      </c>
      <c r="J577">
        <v>1</v>
      </c>
      <c r="K577">
        <v>1</v>
      </c>
      <c r="L577">
        <v>-0.80252851866156405</v>
      </c>
      <c r="M577">
        <v>0.30948490418731489</v>
      </c>
      <c r="N577">
        <v>-0.37031744422450047</v>
      </c>
    </row>
    <row r="578" spans="7:14" x14ac:dyDescent="0.3">
      <c r="G578">
        <v>0</v>
      </c>
      <c r="H578">
        <v>1</v>
      </c>
      <c r="I578">
        <v>25.9</v>
      </c>
      <c r="J578">
        <v>2</v>
      </c>
      <c r="K578">
        <v>0</v>
      </c>
      <c r="L578">
        <v>-2.0537841375956094</v>
      </c>
      <c r="M578">
        <v>0.11367057331028929</v>
      </c>
      <c r="N578">
        <v>-0.1206665840629985</v>
      </c>
    </row>
    <row r="579" spans="7:14" x14ac:dyDescent="0.3">
      <c r="G579">
        <v>0</v>
      </c>
      <c r="H579">
        <v>1</v>
      </c>
      <c r="I579">
        <v>9.9</v>
      </c>
      <c r="J579">
        <v>9</v>
      </c>
      <c r="K579">
        <v>1</v>
      </c>
      <c r="L579">
        <v>-0.5979719485793944</v>
      </c>
      <c r="M579">
        <v>0.3548078169202683</v>
      </c>
      <c r="N579">
        <v>-0.4382070483039624</v>
      </c>
    </row>
    <row r="580" spans="7:14" x14ac:dyDescent="0.3">
      <c r="G580">
        <v>0</v>
      </c>
      <c r="H580">
        <v>1</v>
      </c>
      <c r="I580">
        <v>12.9</v>
      </c>
      <c r="J580">
        <v>6</v>
      </c>
      <c r="K580">
        <v>1</v>
      </c>
      <c r="L580">
        <v>-4.4404227372089489E-2</v>
      </c>
      <c r="M580">
        <v>0.48890076682630323</v>
      </c>
      <c r="N580">
        <v>-0.67119151355397733</v>
      </c>
    </row>
    <row r="581" spans="7:14" x14ac:dyDescent="0.3">
      <c r="G581">
        <v>0</v>
      </c>
      <c r="H581">
        <v>1</v>
      </c>
      <c r="I581">
        <v>15.2</v>
      </c>
      <c r="J581">
        <v>4</v>
      </c>
      <c r="K581">
        <v>1</v>
      </c>
      <c r="L581">
        <v>0.28701247621955983</v>
      </c>
      <c r="M581">
        <v>0.5712645808405592</v>
      </c>
      <c r="N581">
        <v>-0.84691528887165712</v>
      </c>
    </row>
    <row r="582" spans="7:14" x14ac:dyDescent="0.3">
      <c r="G582">
        <v>0</v>
      </c>
      <c r="H582">
        <v>1</v>
      </c>
      <c r="I582">
        <v>13.9</v>
      </c>
      <c r="J582">
        <v>4</v>
      </c>
      <c r="K582">
        <v>1</v>
      </c>
      <c r="L582">
        <v>0.45006906636573962</v>
      </c>
      <c r="M582">
        <v>0.61065565497101815</v>
      </c>
      <c r="N582">
        <v>-0.94329112119719338</v>
      </c>
    </row>
    <row r="583" spans="7:14" x14ac:dyDescent="0.3">
      <c r="G583">
        <v>0</v>
      </c>
      <c r="H583">
        <v>1</v>
      </c>
      <c r="I583">
        <v>14.9</v>
      </c>
      <c r="J583">
        <v>2</v>
      </c>
      <c r="K583">
        <v>0</v>
      </c>
      <c r="L583">
        <v>-0.67407452866639461</v>
      </c>
      <c r="M583">
        <v>0.33758508690390165</v>
      </c>
      <c r="N583">
        <v>-0.41186316243248483</v>
      </c>
    </row>
    <row r="584" spans="7:14" x14ac:dyDescent="0.3">
      <c r="G584">
        <v>0</v>
      </c>
      <c r="H584">
        <v>1</v>
      </c>
      <c r="I584">
        <v>11.6</v>
      </c>
      <c r="J584">
        <v>1</v>
      </c>
      <c r="K584">
        <v>0</v>
      </c>
      <c r="L584">
        <v>4.9789074014430612E-2</v>
      </c>
      <c r="M584">
        <v>0.51244469779255619</v>
      </c>
      <c r="N584">
        <v>-0.71835155455258792</v>
      </c>
    </row>
    <row r="585" spans="7:14" x14ac:dyDescent="0.3">
      <c r="G585">
        <v>0</v>
      </c>
      <c r="H585">
        <v>1</v>
      </c>
      <c r="I585">
        <v>9.9</v>
      </c>
      <c r="J585">
        <v>5</v>
      </c>
      <c r="K585">
        <v>0</v>
      </c>
      <c r="L585">
        <v>-0.97678595734111506</v>
      </c>
      <c r="M585">
        <v>0.27352998527178546</v>
      </c>
      <c r="N585">
        <v>-0.31955807042548495</v>
      </c>
    </row>
    <row r="586" spans="7:14" x14ac:dyDescent="0.3">
      <c r="G586">
        <v>0</v>
      </c>
      <c r="H586">
        <v>1</v>
      </c>
      <c r="I586">
        <v>17.899999999999999</v>
      </c>
      <c r="J586">
        <v>3</v>
      </c>
      <c r="K586">
        <v>0</v>
      </c>
      <c r="L586">
        <v>-1.3603096874673317</v>
      </c>
      <c r="M586">
        <v>0.20418997456653742</v>
      </c>
      <c r="N586">
        <v>-0.22839478313769626</v>
      </c>
    </row>
    <row r="587" spans="7:14" x14ac:dyDescent="0.3">
      <c r="G587">
        <v>0</v>
      </c>
      <c r="H587">
        <v>1</v>
      </c>
      <c r="I587">
        <v>8.9</v>
      </c>
      <c r="J587">
        <v>7</v>
      </c>
      <c r="K587">
        <v>0</v>
      </c>
      <c r="L587">
        <v>-1.471259251078944</v>
      </c>
      <c r="M587">
        <v>0.18675128945713262</v>
      </c>
      <c r="N587">
        <v>-0.20671829919050205</v>
      </c>
    </row>
    <row r="588" spans="7:14" x14ac:dyDescent="0.3">
      <c r="G588">
        <v>0</v>
      </c>
      <c r="H588">
        <v>1</v>
      </c>
      <c r="I588">
        <v>3.8</v>
      </c>
      <c r="J588">
        <v>9</v>
      </c>
      <c r="K588">
        <v>0</v>
      </c>
      <c r="L588">
        <v>-1.4514771451249751</v>
      </c>
      <c r="M588">
        <v>0.18977433603918267</v>
      </c>
      <c r="N588">
        <v>-0.21044247263423432</v>
      </c>
    </row>
    <row r="589" spans="7:14" x14ac:dyDescent="0.3">
      <c r="G589">
        <v>0</v>
      </c>
      <c r="H589">
        <v>1</v>
      </c>
      <c r="I589">
        <v>14.8</v>
      </c>
      <c r="J589">
        <v>4</v>
      </c>
      <c r="K589">
        <v>0</v>
      </c>
      <c r="L589">
        <v>-1.2814331540438866</v>
      </c>
      <c r="M589">
        <v>0.2173063678049082</v>
      </c>
      <c r="N589">
        <v>-0.24501393389488055</v>
      </c>
    </row>
    <row r="590" spans="7:14" x14ac:dyDescent="0.3">
      <c r="G590">
        <v>0</v>
      </c>
      <c r="H590">
        <v>1</v>
      </c>
      <c r="I590">
        <v>14.9</v>
      </c>
      <c r="J590">
        <v>3</v>
      </c>
      <c r="K590">
        <v>0</v>
      </c>
      <c r="L590">
        <v>-0.98402524866845531</v>
      </c>
      <c r="M590">
        <v>0.27209381689123219</v>
      </c>
      <c r="N590">
        <v>-0.31758310844590809</v>
      </c>
    </row>
    <row r="591" spans="7:14" x14ac:dyDescent="0.3">
      <c r="G591">
        <v>0</v>
      </c>
      <c r="H591">
        <v>1</v>
      </c>
      <c r="I591">
        <v>14.8</v>
      </c>
      <c r="J591">
        <v>2</v>
      </c>
      <c r="K591">
        <v>0</v>
      </c>
      <c r="L591">
        <v>-0.6615317140397653</v>
      </c>
      <c r="M591">
        <v>0.34039561721819611</v>
      </c>
      <c r="N591">
        <v>-0.41611504371324409</v>
      </c>
    </row>
    <row r="592" spans="7:14" x14ac:dyDescent="0.3">
      <c r="G592">
        <v>0</v>
      </c>
      <c r="H592">
        <v>1</v>
      </c>
      <c r="I592">
        <v>14.8</v>
      </c>
      <c r="J592">
        <v>5</v>
      </c>
      <c r="K592">
        <v>0</v>
      </c>
      <c r="L592">
        <v>-1.5913838740459472</v>
      </c>
      <c r="M592">
        <v>0.16918928462563004</v>
      </c>
      <c r="N592">
        <v>-0.18535328940522919</v>
      </c>
    </row>
    <row r="593" spans="7:14" x14ac:dyDescent="0.3">
      <c r="G593">
        <v>0</v>
      </c>
      <c r="H593">
        <v>1</v>
      </c>
      <c r="I593">
        <v>4.9000000000000004</v>
      </c>
      <c r="J593">
        <v>7</v>
      </c>
      <c r="K593">
        <v>0</v>
      </c>
      <c r="L593">
        <v>-0.96954666601377504</v>
      </c>
      <c r="M593">
        <v>0.27497087051055052</v>
      </c>
      <c r="N593">
        <v>-0.32154344632846354</v>
      </c>
    </row>
    <row r="594" spans="7:14" x14ac:dyDescent="0.3">
      <c r="G594">
        <v>0</v>
      </c>
      <c r="H594">
        <v>1</v>
      </c>
      <c r="I594">
        <v>7.9</v>
      </c>
      <c r="J594">
        <v>8</v>
      </c>
      <c r="K594">
        <v>0</v>
      </c>
      <c r="L594">
        <v>-1.6557818248147127</v>
      </c>
      <c r="M594">
        <v>0.16032904975543513</v>
      </c>
      <c r="N594">
        <v>-0.17474518978873799</v>
      </c>
    </row>
    <row r="595" spans="7:14" x14ac:dyDescent="0.3">
      <c r="G595">
        <v>0</v>
      </c>
      <c r="H595">
        <v>1</v>
      </c>
      <c r="I595">
        <v>17.8</v>
      </c>
      <c r="J595">
        <v>3</v>
      </c>
      <c r="K595">
        <v>0</v>
      </c>
      <c r="L595">
        <v>-1.3477668728407026</v>
      </c>
      <c r="M595">
        <v>0.20623570056872853</v>
      </c>
      <c r="N595">
        <v>-0.23096871390598128</v>
      </c>
    </row>
    <row r="596" spans="7:14" x14ac:dyDescent="0.3">
      <c r="G596">
        <v>0</v>
      </c>
      <c r="H596">
        <v>1</v>
      </c>
      <c r="I596">
        <v>15.8</v>
      </c>
      <c r="J596">
        <v>3</v>
      </c>
      <c r="K596">
        <v>0</v>
      </c>
      <c r="L596">
        <v>-1.0969105803081183</v>
      </c>
      <c r="M596">
        <v>0.25031920603936481</v>
      </c>
      <c r="N596">
        <v>-0.28810777110108132</v>
      </c>
    </row>
    <row r="597" spans="7:14" x14ac:dyDescent="0.3">
      <c r="G597">
        <v>0</v>
      </c>
      <c r="H597">
        <v>1</v>
      </c>
      <c r="I597">
        <v>14.8</v>
      </c>
      <c r="J597">
        <v>3</v>
      </c>
      <c r="K597">
        <v>0</v>
      </c>
      <c r="L597">
        <v>-0.97148243404182599</v>
      </c>
      <c r="M597">
        <v>0.27458512029104132</v>
      </c>
      <c r="N597">
        <v>-0.321011539924414</v>
      </c>
    </row>
    <row r="598" spans="7:14" x14ac:dyDescent="0.3">
      <c r="G598">
        <v>0</v>
      </c>
      <c r="H598">
        <v>1</v>
      </c>
      <c r="I598">
        <v>8.3000000000000007</v>
      </c>
      <c r="J598">
        <v>7</v>
      </c>
      <c r="K598">
        <v>0</v>
      </c>
      <c r="L598">
        <v>-1.3960023633191687</v>
      </c>
      <c r="M598">
        <v>0.19845124241430528</v>
      </c>
      <c r="N598">
        <v>-0.22120947586238374</v>
      </c>
    </row>
    <row r="599" spans="7:14" x14ac:dyDescent="0.3">
      <c r="G599">
        <v>0</v>
      </c>
      <c r="H599">
        <v>1</v>
      </c>
      <c r="I599">
        <v>7.9</v>
      </c>
      <c r="J599">
        <v>4</v>
      </c>
      <c r="K599">
        <v>0</v>
      </c>
      <c r="L599">
        <v>-0.41597894480647002</v>
      </c>
      <c r="M599">
        <v>0.39747935257942324</v>
      </c>
      <c r="N599">
        <v>-0.50663334462679477</v>
      </c>
    </row>
    <row r="600" spans="7:14" x14ac:dyDescent="0.3">
      <c r="G600">
        <v>0</v>
      </c>
      <c r="H600">
        <v>1</v>
      </c>
      <c r="I600">
        <v>14.9</v>
      </c>
      <c r="J600">
        <v>4</v>
      </c>
      <c r="K600">
        <v>0</v>
      </c>
      <c r="L600">
        <v>-1.2939759686705159</v>
      </c>
      <c r="M600">
        <v>0.21518059720064722</v>
      </c>
      <c r="N600">
        <v>-0.24230164779583246</v>
      </c>
    </row>
    <row r="601" spans="7:14" x14ac:dyDescent="0.3">
      <c r="G601">
        <v>0</v>
      </c>
      <c r="H601">
        <v>1</v>
      </c>
      <c r="I601">
        <v>9.9</v>
      </c>
      <c r="J601">
        <v>5</v>
      </c>
      <c r="K601">
        <v>0</v>
      </c>
      <c r="L601">
        <v>-0.97678595734111506</v>
      </c>
      <c r="M601">
        <v>0.27352998527178546</v>
      </c>
      <c r="N601">
        <v>-0.31955807042548495</v>
      </c>
    </row>
    <row r="602" spans="7:14" x14ac:dyDescent="0.3">
      <c r="G602">
        <v>0</v>
      </c>
      <c r="H602">
        <v>1</v>
      </c>
      <c r="I602">
        <v>5.9</v>
      </c>
      <c r="J602">
        <v>8</v>
      </c>
      <c r="K602">
        <v>0</v>
      </c>
      <c r="L602">
        <v>-1.4049255322821281</v>
      </c>
      <c r="M602">
        <v>0.19703566706026449</v>
      </c>
      <c r="N602">
        <v>-0.21944498328245438</v>
      </c>
    </row>
  </sheetData>
  <mergeCells count="3">
    <mergeCell ref="A15:B15"/>
    <mergeCell ref="B24:E24"/>
    <mergeCell ref="B25:D2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C41C-A4E1-4A0C-ABCF-2B61BFB215A9}">
  <dimension ref="A1:D603"/>
  <sheetViews>
    <sheetView workbookViewId="0"/>
  </sheetViews>
  <sheetFormatPr defaultRowHeight="14.4" x14ac:dyDescent="0.3"/>
  <sheetData>
    <row r="1" spans="1:4" x14ac:dyDescent="0.3">
      <c r="A1" t="s">
        <v>28</v>
      </c>
      <c r="B1" t="s">
        <v>18</v>
      </c>
      <c r="C1" t="s">
        <v>21</v>
      </c>
      <c r="D1" t="s">
        <v>546</v>
      </c>
    </row>
    <row r="2" spans="1:4" x14ac:dyDescent="0.3">
      <c r="A2" t="s">
        <v>566</v>
      </c>
      <c r="B2" t="s">
        <v>567</v>
      </c>
      <c r="C2" t="s">
        <v>567</v>
      </c>
      <c r="D2" t="s">
        <v>568</v>
      </c>
    </row>
    <row r="3" spans="1:4" x14ac:dyDescent="0.3">
      <c r="A3">
        <v>0</v>
      </c>
      <c r="B3">
        <v>24.9</v>
      </c>
      <c r="C3">
        <v>5</v>
      </c>
      <c r="D3">
        <v>1</v>
      </c>
    </row>
    <row r="4" spans="1:4" x14ac:dyDescent="0.3">
      <c r="A4">
        <v>0</v>
      </c>
      <c r="B4">
        <v>13.5</v>
      </c>
      <c r="C4">
        <v>4</v>
      </c>
      <c r="D4">
        <v>0</v>
      </c>
    </row>
    <row r="5" spans="1:4" x14ac:dyDescent="0.3">
      <c r="A5">
        <v>0</v>
      </c>
      <c r="B5">
        <v>5.9</v>
      </c>
      <c r="C5">
        <v>9</v>
      </c>
      <c r="D5">
        <v>0</v>
      </c>
    </row>
    <row r="6" spans="1:4" x14ac:dyDescent="0.3">
      <c r="A6">
        <v>0</v>
      </c>
      <c r="B6">
        <v>13.9</v>
      </c>
      <c r="C6">
        <v>7</v>
      </c>
      <c r="D6">
        <v>0</v>
      </c>
    </row>
    <row r="7" spans="1:4" x14ac:dyDescent="0.3">
      <c r="A7">
        <v>0</v>
      </c>
      <c r="B7">
        <v>21.8</v>
      </c>
      <c r="C7">
        <v>3</v>
      </c>
      <c r="D7">
        <v>0</v>
      </c>
    </row>
    <row r="8" spans="1:4" x14ac:dyDescent="0.3">
      <c r="A8">
        <v>0</v>
      </c>
      <c r="B8">
        <v>21.8</v>
      </c>
      <c r="C8">
        <v>3</v>
      </c>
      <c r="D8">
        <v>0</v>
      </c>
    </row>
    <row r="9" spans="1:4" x14ac:dyDescent="0.3">
      <c r="A9">
        <v>0</v>
      </c>
      <c r="B9">
        <v>25.9</v>
      </c>
      <c r="C9">
        <v>2</v>
      </c>
      <c r="D9">
        <v>0</v>
      </c>
    </row>
    <row r="10" spans="1:4" x14ac:dyDescent="0.3">
      <c r="A10">
        <v>0</v>
      </c>
      <c r="B10">
        <v>23.8</v>
      </c>
      <c r="C10">
        <v>3</v>
      </c>
      <c r="D10">
        <v>0</v>
      </c>
    </row>
    <row r="11" spans="1:4" x14ac:dyDescent="0.3">
      <c r="A11">
        <v>0</v>
      </c>
      <c r="B11">
        <v>22.4</v>
      </c>
      <c r="C11">
        <v>5</v>
      </c>
      <c r="D11">
        <v>0</v>
      </c>
    </row>
    <row r="12" spans="1:4" x14ac:dyDescent="0.3">
      <c r="A12">
        <v>0</v>
      </c>
      <c r="B12">
        <v>28.9</v>
      </c>
      <c r="C12">
        <v>3</v>
      </c>
      <c r="D12">
        <v>0</v>
      </c>
    </row>
    <row r="13" spans="1:4" x14ac:dyDescent="0.3">
      <c r="A13">
        <v>0</v>
      </c>
      <c r="B13">
        <v>47.9</v>
      </c>
      <c r="C13">
        <v>1</v>
      </c>
      <c r="D13">
        <v>0</v>
      </c>
    </row>
    <row r="14" spans="1:4" x14ac:dyDescent="0.3">
      <c r="A14">
        <v>0</v>
      </c>
      <c r="B14">
        <v>23.9</v>
      </c>
      <c r="C14">
        <v>2</v>
      </c>
      <c r="D14">
        <v>0</v>
      </c>
    </row>
    <row r="15" spans="1:4" x14ac:dyDescent="0.3">
      <c r="A15">
        <v>0</v>
      </c>
      <c r="B15">
        <v>12.3</v>
      </c>
      <c r="C15">
        <v>7</v>
      </c>
      <c r="D15">
        <v>0</v>
      </c>
    </row>
    <row r="16" spans="1:4" x14ac:dyDescent="0.3">
      <c r="A16">
        <v>0</v>
      </c>
      <c r="B16">
        <v>20.8</v>
      </c>
      <c r="C16">
        <v>4</v>
      </c>
      <c r="D16">
        <v>1</v>
      </c>
    </row>
    <row r="17" spans="1:4" x14ac:dyDescent="0.3">
      <c r="A17">
        <v>0</v>
      </c>
      <c r="B17">
        <v>21.8</v>
      </c>
      <c r="C17">
        <v>4</v>
      </c>
      <c r="D17">
        <v>1</v>
      </c>
    </row>
    <row r="18" spans="1:4" x14ac:dyDescent="0.3">
      <c r="A18">
        <v>0</v>
      </c>
      <c r="B18">
        <v>28.9</v>
      </c>
      <c r="C18">
        <v>4</v>
      </c>
      <c r="D18">
        <v>1</v>
      </c>
    </row>
    <row r="19" spans="1:4" x14ac:dyDescent="0.3">
      <c r="A19">
        <v>0</v>
      </c>
      <c r="B19">
        <v>25.4</v>
      </c>
      <c r="C19">
        <v>4</v>
      </c>
      <c r="D19">
        <v>1</v>
      </c>
    </row>
    <row r="20" spans="1:4" x14ac:dyDescent="0.3">
      <c r="A20">
        <v>1</v>
      </c>
      <c r="B20">
        <v>37.9</v>
      </c>
      <c r="C20">
        <v>1</v>
      </c>
      <c r="D20">
        <v>1</v>
      </c>
    </row>
    <row r="21" spans="1:4" x14ac:dyDescent="0.3">
      <c r="A21">
        <v>1</v>
      </c>
      <c r="B21">
        <v>14.4</v>
      </c>
      <c r="C21">
        <v>3</v>
      </c>
      <c r="D21">
        <v>0</v>
      </c>
    </row>
    <row r="22" spans="1:4" x14ac:dyDescent="0.3">
      <c r="A22">
        <v>1</v>
      </c>
      <c r="B22">
        <v>12.4</v>
      </c>
      <c r="C22">
        <v>4</v>
      </c>
      <c r="D22">
        <v>0</v>
      </c>
    </row>
    <row r="23" spans="1:4" x14ac:dyDescent="0.3">
      <c r="A23">
        <v>1</v>
      </c>
      <c r="B23">
        <v>8.9</v>
      </c>
      <c r="C23">
        <v>8</v>
      </c>
      <c r="D23">
        <v>0</v>
      </c>
    </row>
    <row r="24" spans="1:4" x14ac:dyDescent="0.3">
      <c r="A24">
        <v>1</v>
      </c>
      <c r="B24">
        <v>9.9</v>
      </c>
      <c r="C24">
        <v>5</v>
      </c>
      <c r="D24">
        <v>0</v>
      </c>
    </row>
    <row r="25" spans="1:4" x14ac:dyDescent="0.3">
      <c r="A25">
        <v>1</v>
      </c>
      <c r="B25">
        <v>14.9</v>
      </c>
      <c r="C25">
        <v>2</v>
      </c>
      <c r="D25">
        <v>0</v>
      </c>
    </row>
    <row r="26" spans="1:4" x14ac:dyDescent="0.3">
      <c r="A26">
        <v>1</v>
      </c>
      <c r="B26">
        <v>14.9</v>
      </c>
      <c r="C26">
        <v>3</v>
      </c>
      <c r="D26">
        <v>0</v>
      </c>
    </row>
    <row r="27" spans="1:4" x14ac:dyDescent="0.3">
      <c r="A27">
        <v>1</v>
      </c>
      <c r="B27">
        <v>25.9</v>
      </c>
      <c r="C27">
        <v>1</v>
      </c>
      <c r="D27">
        <v>0</v>
      </c>
    </row>
    <row r="28" spans="1:4" x14ac:dyDescent="0.3">
      <c r="A28">
        <v>1</v>
      </c>
      <c r="B28">
        <v>7.9</v>
      </c>
      <c r="C28">
        <v>7</v>
      </c>
      <c r="D28">
        <v>0</v>
      </c>
    </row>
    <row r="29" spans="1:4" x14ac:dyDescent="0.3">
      <c r="A29">
        <v>1</v>
      </c>
      <c r="B29">
        <v>13.9</v>
      </c>
      <c r="C29">
        <v>5</v>
      </c>
      <c r="D29">
        <v>0</v>
      </c>
    </row>
    <row r="30" spans="1:4" x14ac:dyDescent="0.3">
      <c r="A30">
        <v>1</v>
      </c>
      <c r="B30">
        <v>16.5</v>
      </c>
      <c r="C30">
        <v>2</v>
      </c>
      <c r="D30">
        <v>1</v>
      </c>
    </row>
    <row r="31" spans="1:4" x14ac:dyDescent="0.3">
      <c r="A31">
        <v>1</v>
      </c>
      <c r="B31">
        <v>17.5</v>
      </c>
      <c r="C31">
        <v>3</v>
      </c>
      <c r="D31">
        <v>1</v>
      </c>
    </row>
    <row r="32" spans="1:4" x14ac:dyDescent="0.3">
      <c r="A32">
        <v>1</v>
      </c>
      <c r="B32">
        <v>18.899999999999999</v>
      </c>
      <c r="C32">
        <v>3</v>
      </c>
      <c r="D32">
        <v>1</v>
      </c>
    </row>
    <row r="33" spans="1:4" x14ac:dyDescent="0.3">
      <c r="A33">
        <v>1</v>
      </c>
      <c r="B33">
        <v>23.9</v>
      </c>
      <c r="C33">
        <v>2</v>
      </c>
      <c r="D33">
        <v>0</v>
      </c>
    </row>
    <row r="34" spans="1:4" x14ac:dyDescent="0.3">
      <c r="A34">
        <v>1</v>
      </c>
      <c r="B34">
        <v>18.899999999999999</v>
      </c>
      <c r="C34">
        <v>5</v>
      </c>
      <c r="D34">
        <v>0</v>
      </c>
    </row>
    <row r="35" spans="1:4" x14ac:dyDescent="0.3">
      <c r="A35">
        <v>1</v>
      </c>
      <c r="B35">
        <v>15.9</v>
      </c>
      <c r="C35">
        <v>5</v>
      </c>
      <c r="D35">
        <v>0</v>
      </c>
    </row>
    <row r="36" spans="1:4" x14ac:dyDescent="0.3">
      <c r="A36">
        <v>1</v>
      </c>
      <c r="B36">
        <v>13.9</v>
      </c>
      <c r="C36">
        <v>5</v>
      </c>
      <c r="D36">
        <v>0</v>
      </c>
    </row>
    <row r="37" spans="1:4" x14ac:dyDescent="0.3">
      <c r="A37">
        <v>1</v>
      </c>
      <c r="B37">
        <v>23.9</v>
      </c>
      <c r="C37">
        <v>3</v>
      </c>
      <c r="D37">
        <v>0</v>
      </c>
    </row>
    <row r="38" spans="1:4" x14ac:dyDescent="0.3">
      <c r="A38">
        <v>1</v>
      </c>
      <c r="B38">
        <v>23.9</v>
      </c>
      <c r="C38">
        <v>3</v>
      </c>
      <c r="D38">
        <v>0</v>
      </c>
    </row>
    <row r="39" spans="1:4" x14ac:dyDescent="0.3">
      <c r="A39">
        <v>1</v>
      </c>
      <c r="B39">
        <v>23.9</v>
      </c>
      <c r="C39">
        <v>3</v>
      </c>
      <c r="D39">
        <v>0</v>
      </c>
    </row>
    <row r="40" spans="1:4" x14ac:dyDescent="0.3">
      <c r="A40">
        <v>1</v>
      </c>
      <c r="B40">
        <v>23.9</v>
      </c>
      <c r="C40">
        <v>3</v>
      </c>
      <c r="D40">
        <v>0</v>
      </c>
    </row>
    <row r="41" spans="1:4" x14ac:dyDescent="0.3">
      <c r="A41">
        <v>1</v>
      </c>
      <c r="B41">
        <v>34.9</v>
      </c>
      <c r="C41">
        <v>1</v>
      </c>
      <c r="D41">
        <v>0</v>
      </c>
    </row>
    <row r="42" spans="1:4" x14ac:dyDescent="0.3">
      <c r="A42">
        <v>1</v>
      </c>
      <c r="B42">
        <v>26.9</v>
      </c>
      <c r="C42">
        <v>2</v>
      </c>
      <c r="D42">
        <v>0</v>
      </c>
    </row>
    <row r="43" spans="1:4" x14ac:dyDescent="0.3">
      <c r="A43">
        <v>1</v>
      </c>
      <c r="B43">
        <v>39.9</v>
      </c>
      <c r="C43">
        <v>2</v>
      </c>
      <c r="D43">
        <v>1</v>
      </c>
    </row>
    <row r="44" spans="1:4" x14ac:dyDescent="0.3">
      <c r="A44">
        <v>1</v>
      </c>
      <c r="B44">
        <v>9.9</v>
      </c>
      <c r="C44">
        <v>6</v>
      </c>
      <c r="D44">
        <v>0</v>
      </c>
    </row>
    <row r="45" spans="1:4" x14ac:dyDescent="0.3">
      <c r="A45">
        <v>1</v>
      </c>
      <c r="B45">
        <v>24.9</v>
      </c>
      <c r="C45">
        <v>3</v>
      </c>
      <c r="D45">
        <v>1</v>
      </c>
    </row>
    <row r="46" spans="1:4" x14ac:dyDescent="0.3">
      <c r="A46">
        <v>1</v>
      </c>
      <c r="B46">
        <v>24.9</v>
      </c>
      <c r="C46">
        <v>3</v>
      </c>
      <c r="D46">
        <v>1</v>
      </c>
    </row>
    <row r="47" spans="1:4" x14ac:dyDescent="0.3">
      <c r="A47">
        <v>1</v>
      </c>
      <c r="B47">
        <v>23.9</v>
      </c>
      <c r="C47">
        <v>3</v>
      </c>
      <c r="D47">
        <v>0</v>
      </c>
    </row>
    <row r="48" spans="1:4" x14ac:dyDescent="0.3">
      <c r="A48">
        <v>1</v>
      </c>
      <c r="B48">
        <v>19.8</v>
      </c>
      <c r="C48">
        <v>3</v>
      </c>
      <c r="D48">
        <v>0</v>
      </c>
    </row>
    <row r="49" spans="1:4" x14ac:dyDescent="0.3">
      <c r="A49">
        <v>1</v>
      </c>
      <c r="B49">
        <v>41.9</v>
      </c>
      <c r="C49">
        <v>3</v>
      </c>
      <c r="D49">
        <v>0</v>
      </c>
    </row>
    <row r="50" spans="1:4" x14ac:dyDescent="0.3">
      <c r="A50">
        <v>1</v>
      </c>
      <c r="B50">
        <v>10.9</v>
      </c>
      <c r="C50">
        <v>3</v>
      </c>
      <c r="D50">
        <v>0</v>
      </c>
    </row>
    <row r="51" spans="1:4" x14ac:dyDescent="0.3">
      <c r="A51">
        <v>1</v>
      </c>
      <c r="B51">
        <v>11.9</v>
      </c>
      <c r="C51">
        <v>2</v>
      </c>
      <c r="D51">
        <v>0</v>
      </c>
    </row>
    <row r="52" spans="1:4" x14ac:dyDescent="0.3">
      <c r="A52">
        <v>1</v>
      </c>
      <c r="B52">
        <v>13</v>
      </c>
      <c r="C52">
        <v>1</v>
      </c>
      <c r="D52">
        <v>0</v>
      </c>
    </row>
    <row r="53" spans="1:4" x14ac:dyDescent="0.3">
      <c r="A53">
        <v>1</v>
      </c>
      <c r="B53">
        <v>4</v>
      </c>
      <c r="C53">
        <v>7</v>
      </c>
      <c r="D53">
        <v>0</v>
      </c>
    </row>
    <row r="54" spans="1:4" x14ac:dyDescent="0.3">
      <c r="A54">
        <v>1</v>
      </c>
      <c r="B54">
        <v>8.9</v>
      </c>
      <c r="C54">
        <v>2</v>
      </c>
      <c r="D54">
        <v>0</v>
      </c>
    </row>
    <row r="55" spans="1:4" x14ac:dyDescent="0.3">
      <c r="A55">
        <v>1</v>
      </c>
      <c r="B55">
        <v>8.9</v>
      </c>
      <c r="C55">
        <v>2</v>
      </c>
      <c r="D55">
        <v>0</v>
      </c>
    </row>
    <row r="56" spans="1:4" x14ac:dyDescent="0.3">
      <c r="A56">
        <v>1</v>
      </c>
      <c r="B56">
        <v>12.9</v>
      </c>
      <c r="C56">
        <v>3</v>
      </c>
      <c r="D56">
        <v>0</v>
      </c>
    </row>
    <row r="57" spans="1:4" x14ac:dyDescent="0.3">
      <c r="A57">
        <v>1</v>
      </c>
      <c r="B57">
        <v>13.9</v>
      </c>
      <c r="C57">
        <v>1</v>
      </c>
      <c r="D57">
        <v>0</v>
      </c>
    </row>
    <row r="58" spans="1:4" x14ac:dyDescent="0.3">
      <c r="A58">
        <v>1</v>
      </c>
      <c r="B58">
        <v>14.9</v>
      </c>
      <c r="C58">
        <v>1</v>
      </c>
      <c r="D58">
        <v>0</v>
      </c>
    </row>
    <row r="59" spans="1:4" x14ac:dyDescent="0.3">
      <c r="A59">
        <v>1</v>
      </c>
      <c r="B59">
        <v>17.899999999999999</v>
      </c>
      <c r="C59">
        <v>3</v>
      </c>
      <c r="D59">
        <v>0</v>
      </c>
    </row>
    <row r="60" spans="1:4" x14ac:dyDescent="0.3">
      <c r="A60">
        <v>1</v>
      </c>
      <c r="B60">
        <v>13.9</v>
      </c>
      <c r="C60">
        <v>4</v>
      </c>
      <c r="D60">
        <v>1</v>
      </c>
    </row>
    <row r="61" spans="1:4" x14ac:dyDescent="0.3">
      <c r="A61">
        <v>1</v>
      </c>
      <c r="B61">
        <v>13.4</v>
      </c>
      <c r="C61">
        <v>4</v>
      </c>
      <c r="D61">
        <v>1</v>
      </c>
    </row>
    <row r="62" spans="1:4" x14ac:dyDescent="0.3">
      <c r="A62">
        <v>1</v>
      </c>
      <c r="B62">
        <v>13.9</v>
      </c>
      <c r="C62">
        <v>4</v>
      </c>
      <c r="D62">
        <v>1</v>
      </c>
    </row>
    <row r="63" spans="1:4" x14ac:dyDescent="0.3">
      <c r="A63">
        <v>1</v>
      </c>
      <c r="B63">
        <v>11.9</v>
      </c>
      <c r="C63">
        <v>3</v>
      </c>
      <c r="D63">
        <v>1</v>
      </c>
    </row>
    <row r="64" spans="1:4" x14ac:dyDescent="0.3">
      <c r="A64">
        <v>1</v>
      </c>
      <c r="B64">
        <v>4</v>
      </c>
      <c r="C64">
        <v>8</v>
      </c>
      <c r="D64">
        <v>0</v>
      </c>
    </row>
    <row r="65" spans="1:4" x14ac:dyDescent="0.3">
      <c r="A65">
        <v>1</v>
      </c>
      <c r="B65">
        <v>11.9</v>
      </c>
      <c r="C65">
        <v>4</v>
      </c>
      <c r="D65">
        <v>0</v>
      </c>
    </row>
    <row r="66" spans="1:4" x14ac:dyDescent="0.3">
      <c r="A66">
        <v>1</v>
      </c>
      <c r="B66">
        <v>12.9</v>
      </c>
      <c r="C66">
        <v>3</v>
      </c>
      <c r="D66">
        <v>0</v>
      </c>
    </row>
    <row r="67" spans="1:4" x14ac:dyDescent="0.3">
      <c r="A67">
        <v>1</v>
      </c>
      <c r="B67">
        <v>11.9</v>
      </c>
      <c r="C67">
        <v>3</v>
      </c>
      <c r="D67">
        <v>0</v>
      </c>
    </row>
    <row r="68" spans="1:4" x14ac:dyDescent="0.3">
      <c r="A68">
        <v>1</v>
      </c>
      <c r="B68">
        <v>14.9</v>
      </c>
      <c r="C68">
        <v>3</v>
      </c>
      <c r="D68">
        <v>0</v>
      </c>
    </row>
    <row r="69" spans="1:4" x14ac:dyDescent="0.3">
      <c r="A69">
        <v>1</v>
      </c>
      <c r="B69">
        <v>13.9</v>
      </c>
      <c r="C69">
        <v>2</v>
      </c>
      <c r="D69">
        <v>0</v>
      </c>
    </row>
    <row r="70" spans="1:4" x14ac:dyDescent="0.3">
      <c r="A70">
        <v>1</v>
      </c>
      <c r="B70">
        <v>10.9</v>
      </c>
      <c r="C70">
        <v>5</v>
      </c>
      <c r="D70">
        <v>0</v>
      </c>
    </row>
    <row r="71" spans="1:4" x14ac:dyDescent="0.3">
      <c r="A71">
        <v>1</v>
      </c>
      <c r="B71">
        <v>9.9</v>
      </c>
      <c r="C71">
        <v>3</v>
      </c>
      <c r="D71">
        <v>0</v>
      </c>
    </row>
    <row r="72" spans="1:4" x14ac:dyDescent="0.3">
      <c r="A72">
        <v>1</v>
      </c>
      <c r="B72">
        <v>8.4</v>
      </c>
      <c r="C72">
        <v>6</v>
      </c>
      <c r="D72">
        <v>0</v>
      </c>
    </row>
    <row r="73" spans="1:4" x14ac:dyDescent="0.3">
      <c r="A73">
        <v>1</v>
      </c>
      <c r="B73">
        <v>8.6999999999999993</v>
      </c>
      <c r="C73">
        <v>5</v>
      </c>
      <c r="D73">
        <v>0</v>
      </c>
    </row>
    <row r="74" spans="1:4" x14ac:dyDescent="0.3">
      <c r="A74">
        <v>1</v>
      </c>
      <c r="B74">
        <v>11.9</v>
      </c>
      <c r="C74">
        <v>3</v>
      </c>
      <c r="D74">
        <v>0</v>
      </c>
    </row>
    <row r="75" spans="1:4" x14ac:dyDescent="0.3">
      <c r="A75">
        <v>1</v>
      </c>
      <c r="B75">
        <v>13.9</v>
      </c>
      <c r="C75">
        <v>3</v>
      </c>
      <c r="D75">
        <v>0</v>
      </c>
    </row>
    <row r="76" spans="1:4" x14ac:dyDescent="0.3">
      <c r="A76">
        <v>1</v>
      </c>
      <c r="B76">
        <v>11.8</v>
      </c>
      <c r="C76">
        <v>2</v>
      </c>
      <c r="D76">
        <v>0</v>
      </c>
    </row>
    <row r="77" spans="1:4" x14ac:dyDescent="0.3">
      <c r="A77">
        <v>1</v>
      </c>
      <c r="B77">
        <v>13.5</v>
      </c>
      <c r="C77">
        <v>3</v>
      </c>
      <c r="D77">
        <v>1</v>
      </c>
    </row>
    <row r="78" spans="1:4" x14ac:dyDescent="0.3">
      <c r="A78">
        <v>1</v>
      </c>
      <c r="B78">
        <v>16.899999999999999</v>
      </c>
      <c r="C78">
        <v>4</v>
      </c>
      <c r="D78">
        <v>1</v>
      </c>
    </row>
    <row r="79" spans="1:4" x14ac:dyDescent="0.3">
      <c r="A79">
        <v>1</v>
      </c>
      <c r="B79">
        <v>10.8</v>
      </c>
      <c r="C79">
        <v>4</v>
      </c>
      <c r="D79">
        <v>1</v>
      </c>
    </row>
    <row r="80" spans="1:4" x14ac:dyDescent="0.3">
      <c r="A80">
        <v>1</v>
      </c>
      <c r="B80">
        <v>15.6</v>
      </c>
      <c r="C80">
        <v>2</v>
      </c>
      <c r="D80">
        <v>1</v>
      </c>
    </row>
    <row r="81" spans="1:4" x14ac:dyDescent="0.3">
      <c r="A81">
        <v>1</v>
      </c>
      <c r="B81">
        <v>13.9</v>
      </c>
      <c r="C81">
        <v>3</v>
      </c>
      <c r="D81">
        <v>1</v>
      </c>
    </row>
    <row r="82" spans="1:4" x14ac:dyDescent="0.3">
      <c r="A82">
        <v>1</v>
      </c>
      <c r="B82">
        <v>16.5</v>
      </c>
      <c r="C82">
        <v>3</v>
      </c>
      <c r="D82">
        <v>1</v>
      </c>
    </row>
    <row r="83" spans="1:4" x14ac:dyDescent="0.3">
      <c r="A83">
        <v>1</v>
      </c>
      <c r="B83">
        <v>17.899999999999999</v>
      </c>
      <c r="C83">
        <v>1</v>
      </c>
      <c r="D83">
        <v>1</v>
      </c>
    </row>
    <row r="84" spans="1:4" x14ac:dyDescent="0.3">
      <c r="A84">
        <v>1</v>
      </c>
      <c r="B84">
        <v>18.899999999999999</v>
      </c>
      <c r="C84">
        <v>4</v>
      </c>
      <c r="D84">
        <v>1</v>
      </c>
    </row>
    <row r="85" spans="1:4" x14ac:dyDescent="0.3">
      <c r="A85">
        <v>1</v>
      </c>
      <c r="B85">
        <v>13.4</v>
      </c>
      <c r="C85">
        <v>4</v>
      </c>
      <c r="D85">
        <v>1</v>
      </c>
    </row>
    <row r="86" spans="1:4" x14ac:dyDescent="0.3">
      <c r="A86">
        <v>1</v>
      </c>
      <c r="B86">
        <v>16.899999999999999</v>
      </c>
      <c r="C86">
        <v>2</v>
      </c>
      <c r="D86">
        <v>0</v>
      </c>
    </row>
    <row r="87" spans="1:4" x14ac:dyDescent="0.3">
      <c r="A87">
        <v>1</v>
      </c>
      <c r="B87">
        <v>16.899999999999999</v>
      </c>
      <c r="C87">
        <v>2</v>
      </c>
      <c r="D87">
        <v>0</v>
      </c>
    </row>
    <row r="88" spans="1:4" x14ac:dyDescent="0.3">
      <c r="A88">
        <v>1</v>
      </c>
      <c r="B88">
        <v>17.8</v>
      </c>
      <c r="C88">
        <v>4</v>
      </c>
      <c r="D88">
        <v>0</v>
      </c>
    </row>
    <row r="89" spans="1:4" x14ac:dyDescent="0.3">
      <c r="A89">
        <v>1</v>
      </c>
      <c r="B89">
        <v>15.8</v>
      </c>
      <c r="C89">
        <v>3</v>
      </c>
      <c r="D89">
        <v>0</v>
      </c>
    </row>
    <row r="90" spans="1:4" x14ac:dyDescent="0.3">
      <c r="A90">
        <v>1</v>
      </c>
      <c r="B90">
        <v>16.899999999999999</v>
      </c>
      <c r="C90">
        <v>3</v>
      </c>
      <c r="D90">
        <v>0</v>
      </c>
    </row>
    <row r="91" spans="1:4" x14ac:dyDescent="0.3">
      <c r="A91">
        <v>1</v>
      </c>
      <c r="B91">
        <v>18.8</v>
      </c>
      <c r="C91">
        <v>2</v>
      </c>
      <c r="D91">
        <v>1</v>
      </c>
    </row>
    <row r="92" spans="1:4" x14ac:dyDescent="0.3">
      <c r="A92">
        <v>1</v>
      </c>
      <c r="B92">
        <v>12.9</v>
      </c>
      <c r="C92">
        <v>5</v>
      </c>
      <c r="D92">
        <v>1</v>
      </c>
    </row>
    <row r="93" spans="1:4" x14ac:dyDescent="0.3">
      <c r="A93">
        <v>1</v>
      </c>
      <c r="B93">
        <v>13</v>
      </c>
      <c r="C93">
        <v>4</v>
      </c>
      <c r="D93">
        <v>1</v>
      </c>
    </row>
    <row r="94" spans="1:4" x14ac:dyDescent="0.3">
      <c r="A94">
        <v>1</v>
      </c>
      <c r="B94">
        <v>14.9</v>
      </c>
      <c r="C94">
        <v>1</v>
      </c>
      <c r="D94">
        <v>0</v>
      </c>
    </row>
    <row r="95" spans="1:4" x14ac:dyDescent="0.3">
      <c r="A95">
        <v>1</v>
      </c>
      <c r="B95">
        <v>13.9</v>
      </c>
      <c r="C95">
        <v>1</v>
      </c>
      <c r="D95">
        <v>0</v>
      </c>
    </row>
    <row r="96" spans="1:4" x14ac:dyDescent="0.3">
      <c r="A96">
        <v>1</v>
      </c>
      <c r="B96">
        <v>14.5</v>
      </c>
      <c r="C96">
        <v>1</v>
      </c>
      <c r="D96">
        <v>0</v>
      </c>
    </row>
    <row r="97" spans="1:4" x14ac:dyDescent="0.3">
      <c r="A97">
        <v>1</v>
      </c>
      <c r="B97">
        <v>14.9</v>
      </c>
      <c r="C97">
        <v>1</v>
      </c>
      <c r="D97">
        <v>0</v>
      </c>
    </row>
    <row r="98" spans="1:4" x14ac:dyDescent="0.3">
      <c r="A98">
        <v>1</v>
      </c>
      <c r="B98">
        <v>15.9</v>
      </c>
      <c r="C98">
        <v>1</v>
      </c>
      <c r="D98">
        <v>0</v>
      </c>
    </row>
    <row r="99" spans="1:4" x14ac:dyDescent="0.3">
      <c r="A99">
        <v>1</v>
      </c>
      <c r="B99">
        <v>13.8</v>
      </c>
      <c r="C99">
        <v>1</v>
      </c>
      <c r="D99">
        <v>0</v>
      </c>
    </row>
    <row r="100" spans="1:4" x14ac:dyDescent="0.3">
      <c r="A100">
        <v>1</v>
      </c>
      <c r="B100">
        <v>15.8</v>
      </c>
      <c r="C100">
        <v>1</v>
      </c>
      <c r="D100">
        <v>1</v>
      </c>
    </row>
    <row r="101" spans="1:4" x14ac:dyDescent="0.3">
      <c r="A101">
        <v>1</v>
      </c>
      <c r="B101">
        <v>12.4</v>
      </c>
      <c r="C101">
        <v>2</v>
      </c>
      <c r="D101">
        <v>1</v>
      </c>
    </row>
    <row r="102" spans="1:4" x14ac:dyDescent="0.3">
      <c r="A102">
        <v>1</v>
      </c>
      <c r="B102">
        <v>14.9</v>
      </c>
      <c r="C102">
        <v>1</v>
      </c>
      <c r="D102">
        <v>1</v>
      </c>
    </row>
    <row r="103" spans="1:4" x14ac:dyDescent="0.3">
      <c r="A103">
        <v>1</v>
      </c>
      <c r="B103">
        <v>17.899999999999999</v>
      </c>
      <c r="C103">
        <v>2</v>
      </c>
      <c r="D103">
        <v>0</v>
      </c>
    </row>
    <row r="104" spans="1:4" x14ac:dyDescent="0.3">
      <c r="A104">
        <v>1</v>
      </c>
      <c r="B104">
        <v>19.899999999999999</v>
      </c>
      <c r="C104">
        <v>3</v>
      </c>
      <c r="D104">
        <v>0</v>
      </c>
    </row>
    <row r="105" spans="1:4" x14ac:dyDescent="0.3">
      <c r="A105">
        <v>1</v>
      </c>
      <c r="B105">
        <v>19.899999999999999</v>
      </c>
      <c r="C105">
        <v>3</v>
      </c>
      <c r="D105">
        <v>0</v>
      </c>
    </row>
    <row r="106" spans="1:4" x14ac:dyDescent="0.3">
      <c r="A106">
        <v>1</v>
      </c>
      <c r="B106">
        <v>16.899999999999999</v>
      </c>
      <c r="C106">
        <v>3</v>
      </c>
      <c r="D106">
        <v>0</v>
      </c>
    </row>
    <row r="107" spans="1:4" x14ac:dyDescent="0.3">
      <c r="A107">
        <v>1</v>
      </c>
      <c r="B107">
        <v>21.9</v>
      </c>
      <c r="C107">
        <v>3</v>
      </c>
      <c r="D107">
        <v>0</v>
      </c>
    </row>
    <row r="108" spans="1:4" x14ac:dyDescent="0.3">
      <c r="A108">
        <v>1</v>
      </c>
      <c r="B108">
        <v>17.899999999999999</v>
      </c>
      <c r="C108">
        <v>2</v>
      </c>
      <c r="D108">
        <v>0</v>
      </c>
    </row>
    <row r="109" spans="1:4" x14ac:dyDescent="0.3">
      <c r="A109">
        <v>1</v>
      </c>
      <c r="B109">
        <v>3.4</v>
      </c>
      <c r="C109">
        <v>7</v>
      </c>
      <c r="D109">
        <v>0</v>
      </c>
    </row>
    <row r="110" spans="1:4" x14ac:dyDescent="0.3">
      <c r="A110">
        <v>1</v>
      </c>
      <c r="B110">
        <v>19.899999999999999</v>
      </c>
      <c r="C110">
        <v>1</v>
      </c>
      <c r="D110">
        <v>1</v>
      </c>
    </row>
    <row r="111" spans="1:4" x14ac:dyDescent="0.3">
      <c r="A111">
        <v>1</v>
      </c>
      <c r="B111">
        <v>14.9</v>
      </c>
      <c r="C111">
        <v>1</v>
      </c>
      <c r="D111">
        <v>1</v>
      </c>
    </row>
    <row r="112" spans="1:4" x14ac:dyDescent="0.3">
      <c r="A112">
        <v>1</v>
      </c>
      <c r="B112">
        <v>14.8</v>
      </c>
      <c r="C112">
        <v>1</v>
      </c>
      <c r="D112">
        <v>1</v>
      </c>
    </row>
    <row r="113" spans="1:4" x14ac:dyDescent="0.3">
      <c r="A113">
        <v>1</v>
      </c>
      <c r="B113">
        <v>14.9</v>
      </c>
      <c r="C113">
        <v>1</v>
      </c>
      <c r="D113">
        <v>1</v>
      </c>
    </row>
    <row r="114" spans="1:4" x14ac:dyDescent="0.3">
      <c r="A114">
        <v>1</v>
      </c>
      <c r="B114">
        <v>10</v>
      </c>
      <c r="C114">
        <v>6</v>
      </c>
      <c r="D114">
        <v>1</v>
      </c>
    </row>
    <row r="115" spans="1:4" x14ac:dyDescent="0.3">
      <c r="A115">
        <v>1</v>
      </c>
      <c r="B115">
        <v>16.899999999999999</v>
      </c>
      <c r="C115">
        <v>2</v>
      </c>
      <c r="D115">
        <v>1</v>
      </c>
    </row>
    <row r="116" spans="1:4" x14ac:dyDescent="0.3">
      <c r="A116">
        <v>1</v>
      </c>
      <c r="B116">
        <v>12.9</v>
      </c>
      <c r="C116">
        <v>4</v>
      </c>
      <c r="D116">
        <v>1</v>
      </c>
    </row>
    <row r="117" spans="1:4" x14ac:dyDescent="0.3">
      <c r="A117">
        <v>1</v>
      </c>
      <c r="B117">
        <v>12.9</v>
      </c>
      <c r="C117">
        <v>4</v>
      </c>
      <c r="D117">
        <v>1</v>
      </c>
    </row>
    <row r="118" spans="1:4" x14ac:dyDescent="0.3">
      <c r="A118">
        <v>1</v>
      </c>
      <c r="B118">
        <v>15.9</v>
      </c>
      <c r="C118">
        <v>1</v>
      </c>
      <c r="D118">
        <v>1</v>
      </c>
    </row>
    <row r="119" spans="1:4" x14ac:dyDescent="0.3">
      <c r="A119">
        <v>1</v>
      </c>
      <c r="B119">
        <v>15.9</v>
      </c>
      <c r="C119">
        <v>3</v>
      </c>
      <c r="D119">
        <v>1</v>
      </c>
    </row>
    <row r="120" spans="1:4" x14ac:dyDescent="0.3">
      <c r="A120">
        <v>1</v>
      </c>
      <c r="B120">
        <v>14.9</v>
      </c>
      <c r="C120">
        <v>3</v>
      </c>
      <c r="D120">
        <v>1</v>
      </c>
    </row>
    <row r="121" spans="1:4" x14ac:dyDescent="0.3">
      <c r="A121">
        <v>1</v>
      </c>
      <c r="B121">
        <v>5.9</v>
      </c>
      <c r="C121">
        <v>7</v>
      </c>
      <c r="D121">
        <v>1</v>
      </c>
    </row>
    <row r="122" spans="1:4" x14ac:dyDescent="0.3">
      <c r="A122">
        <v>1</v>
      </c>
      <c r="B122">
        <v>10.9</v>
      </c>
      <c r="C122">
        <v>5</v>
      </c>
      <c r="D122">
        <v>1</v>
      </c>
    </row>
    <row r="123" spans="1:4" x14ac:dyDescent="0.3">
      <c r="A123">
        <v>1</v>
      </c>
      <c r="B123">
        <v>18.899999999999999</v>
      </c>
      <c r="C123">
        <v>1</v>
      </c>
      <c r="D123">
        <v>1</v>
      </c>
    </row>
    <row r="124" spans="1:4" x14ac:dyDescent="0.3">
      <c r="A124">
        <v>1</v>
      </c>
      <c r="B124">
        <v>6.8</v>
      </c>
      <c r="C124">
        <v>6</v>
      </c>
      <c r="D124">
        <v>1</v>
      </c>
    </row>
    <row r="125" spans="1:4" x14ac:dyDescent="0.3">
      <c r="A125">
        <v>1</v>
      </c>
      <c r="B125">
        <v>10.8</v>
      </c>
      <c r="C125">
        <v>2</v>
      </c>
      <c r="D125">
        <v>0</v>
      </c>
    </row>
    <row r="126" spans="1:4" x14ac:dyDescent="0.3">
      <c r="A126">
        <v>1</v>
      </c>
      <c r="B126">
        <v>10.9</v>
      </c>
      <c r="C126">
        <v>2</v>
      </c>
      <c r="D126">
        <v>0</v>
      </c>
    </row>
    <row r="127" spans="1:4" x14ac:dyDescent="0.3">
      <c r="A127">
        <v>1</v>
      </c>
      <c r="B127">
        <v>10.9</v>
      </c>
      <c r="C127">
        <v>2</v>
      </c>
      <c r="D127">
        <v>0</v>
      </c>
    </row>
    <row r="128" spans="1:4" x14ac:dyDescent="0.3">
      <c r="A128">
        <v>1</v>
      </c>
      <c r="B128">
        <v>18.899999999999999</v>
      </c>
      <c r="C128">
        <v>3</v>
      </c>
      <c r="D128">
        <v>1</v>
      </c>
    </row>
    <row r="129" spans="1:4" x14ac:dyDescent="0.3">
      <c r="A129">
        <v>1</v>
      </c>
      <c r="B129">
        <v>13.9</v>
      </c>
      <c r="C129">
        <v>4</v>
      </c>
      <c r="D129">
        <v>1</v>
      </c>
    </row>
    <row r="130" spans="1:4" x14ac:dyDescent="0.3">
      <c r="A130">
        <v>1</v>
      </c>
      <c r="B130">
        <v>11.9</v>
      </c>
      <c r="C130">
        <v>3</v>
      </c>
      <c r="D130">
        <v>1</v>
      </c>
    </row>
    <row r="131" spans="1:4" x14ac:dyDescent="0.3">
      <c r="A131">
        <v>1</v>
      </c>
      <c r="B131">
        <v>9.9</v>
      </c>
      <c r="C131">
        <v>2</v>
      </c>
      <c r="D131">
        <v>0</v>
      </c>
    </row>
    <row r="132" spans="1:4" x14ac:dyDescent="0.3">
      <c r="A132">
        <v>1</v>
      </c>
      <c r="B132">
        <v>6.8</v>
      </c>
      <c r="C132">
        <v>8</v>
      </c>
      <c r="D132">
        <v>0</v>
      </c>
    </row>
    <row r="133" spans="1:4" x14ac:dyDescent="0.3">
      <c r="A133">
        <v>1</v>
      </c>
      <c r="B133">
        <v>10.4</v>
      </c>
      <c r="C133">
        <v>5</v>
      </c>
      <c r="D133">
        <v>0</v>
      </c>
    </row>
    <row r="134" spans="1:4" x14ac:dyDescent="0.3">
      <c r="A134">
        <v>1</v>
      </c>
      <c r="B134">
        <v>8.9</v>
      </c>
      <c r="C134">
        <v>5</v>
      </c>
      <c r="D134">
        <v>0</v>
      </c>
    </row>
    <row r="135" spans="1:4" x14ac:dyDescent="0.3">
      <c r="A135">
        <v>1</v>
      </c>
      <c r="B135">
        <v>9.8000000000000007</v>
      </c>
      <c r="C135">
        <v>3</v>
      </c>
      <c r="D135">
        <v>0</v>
      </c>
    </row>
    <row r="136" spans="1:4" x14ac:dyDescent="0.3">
      <c r="A136">
        <v>1</v>
      </c>
      <c r="B136">
        <v>7.9</v>
      </c>
      <c r="C136">
        <v>7</v>
      </c>
      <c r="D136">
        <v>0</v>
      </c>
    </row>
    <row r="137" spans="1:4" x14ac:dyDescent="0.3">
      <c r="A137">
        <v>1</v>
      </c>
      <c r="B137">
        <v>9.6</v>
      </c>
      <c r="C137">
        <v>3</v>
      </c>
      <c r="D137">
        <v>0</v>
      </c>
    </row>
    <row r="138" spans="1:4" x14ac:dyDescent="0.3">
      <c r="A138">
        <v>1</v>
      </c>
      <c r="B138">
        <v>6.9</v>
      </c>
      <c r="C138">
        <v>5</v>
      </c>
      <c r="D138">
        <v>0</v>
      </c>
    </row>
    <row r="139" spans="1:4" x14ac:dyDescent="0.3">
      <c r="A139">
        <v>1</v>
      </c>
      <c r="B139">
        <v>33.9</v>
      </c>
      <c r="C139">
        <v>1</v>
      </c>
      <c r="D139">
        <v>1</v>
      </c>
    </row>
    <row r="140" spans="1:4" x14ac:dyDescent="0.3">
      <c r="A140">
        <v>1</v>
      </c>
      <c r="B140">
        <v>29.9</v>
      </c>
      <c r="C140">
        <v>1</v>
      </c>
      <c r="D140">
        <v>1</v>
      </c>
    </row>
    <row r="141" spans="1:4" x14ac:dyDescent="0.3">
      <c r="A141">
        <v>1</v>
      </c>
      <c r="B141">
        <v>14.3</v>
      </c>
      <c r="C141">
        <v>4</v>
      </c>
      <c r="D141">
        <v>1</v>
      </c>
    </row>
    <row r="142" spans="1:4" x14ac:dyDescent="0.3">
      <c r="A142">
        <v>1</v>
      </c>
      <c r="B142">
        <v>12.6</v>
      </c>
      <c r="C142">
        <v>3</v>
      </c>
      <c r="D142">
        <v>1</v>
      </c>
    </row>
    <row r="143" spans="1:4" x14ac:dyDescent="0.3">
      <c r="A143">
        <v>1</v>
      </c>
      <c r="B143">
        <v>13.8</v>
      </c>
      <c r="C143">
        <v>3</v>
      </c>
      <c r="D143">
        <v>1</v>
      </c>
    </row>
    <row r="144" spans="1:4" x14ac:dyDescent="0.3">
      <c r="A144">
        <v>1</v>
      </c>
      <c r="B144">
        <v>16.899999999999999</v>
      </c>
      <c r="C144">
        <v>3</v>
      </c>
      <c r="D144">
        <v>1</v>
      </c>
    </row>
    <row r="145" spans="1:4" x14ac:dyDescent="0.3">
      <c r="A145">
        <v>1</v>
      </c>
      <c r="B145">
        <v>16</v>
      </c>
      <c r="C145">
        <v>5</v>
      </c>
      <c r="D145">
        <v>1</v>
      </c>
    </row>
    <row r="146" spans="1:4" x14ac:dyDescent="0.3">
      <c r="A146">
        <v>1</v>
      </c>
      <c r="B146">
        <v>18.899999999999999</v>
      </c>
      <c r="C146">
        <v>4</v>
      </c>
      <c r="D146">
        <v>1</v>
      </c>
    </row>
    <row r="147" spans="1:4" x14ac:dyDescent="0.3">
      <c r="A147">
        <v>1</v>
      </c>
      <c r="B147">
        <v>20.399999999999999</v>
      </c>
      <c r="C147">
        <v>3</v>
      </c>
      <c r="D147">
        <v>1</v>
      </c>
    </row>
    <row r="148" spans="1:4" x14ac:dyDescent="0.3">
      <c r="A148">
        <v>1</v>
      </c>
      <c r="B148">
        <v>40.9</v>
      </c>
      <c r="C148">
        <v>1</v>
      </c>
      <c r="D148">
        <v>1</v>
      </c>
    </row>
    <row r="149" spans="1:4" x14ac:dyDescent="0.3">
      <c r="A149">
        <v>1</v>
      </c>
      <c r="B149">
        <v>33.9</v>
      </c>
      <c r="C149">
        <v>1</v>
      </c>
      <c r="D149">
        <v>1</v>
      </c>
    </row>
    <row r="150" spans="1:4" x14ac:dyDescent="0.3">
      <c r="A150">
        <v>1</v>
      </c>
      <c r="B150">
        <v>21.9</v>
      </c>
      <c r="C150">
        <v>4</v>
      </c>
      <c r="D150">
        <v>1</v>
      </c>
    </row>
    <row r="151" spans="1:4" x14ac:dyDescent="0.3">
      <c r="A151">
        <v>0</v>
      </c>
      <c r="B151">
        <v>11.9</v>
      </c>
      <c r="C151">
        <v>7</v>
      </c>
      <c r="D151">
        <v>0</v>
      </c>
    </row>
    <row r="152" spans="1:4" x14ac:dyDescent="0.3">
      <c r="A152">
        <v>0</v>
      </c>
      <c r="B152">
        <v>6.9</v>
      </c>
      <c r="C152">
        <v>7</v>
      </c>
      <c r="D152">
        <v>0</v>
      </c>
    </row>
    <row r="153" spans="1:4" x14ac:dyDescent="0.3">
      <c r="A153">
        <v>0</v>
      </c>
      <c r="B153">
        <v>7.8</v>
      </c>
      <c r="C153">
        <v>7</v>
      </c>
      <c r="D153">
        <v>0</v>
      </c>
    </row>
    <row r="154" spans="1:4" x14ac:dyDescent="0.3">
      <c r="A154">
        <v>0</v>
      </c>
      <c r="B154">
        <v>9.9</v>
      </c>
      <c r="C154">
        <v>6</v>
      </c>
      <c r="D154">
        <v>0</v>
      </c>
    </row>
    <row r="155" spans="1:4" x14ac:dyDescent="0.3">
      <c r="A155">
        <v>0</v>
      </c>
      <c r="B155">
        <v>11</v>
      </c>
      <c r="C155">
        <v>6</v>
      </c>
      <c r="D155">
        <v>0</v>
      </c>
    </row>
    <row r="156" spans="1:4" x14ac:dyDescent="0.3">
      <c r="A156">
        <v>0</v>
      </c>
      <c r="B156">
        <v>14.9</v>
      </c>
      <c r="C156">
        <v>5</v>
      </c>
      <c r="D156">
        <v>0</v>
      </c>
    </row>
    <row r="157" spans="1:4" x14ac:dyDescent="0.3">
      <c r="A157">
        <v>0</v>
      </c>
      <c r="B157">
        <v>14.9</v>
      </c>
      <c r="C157">
        <v>4</v>
      </c>
      <c r="D157">
        <v>0</v>
      </c>
    </row>
    <row r="158" spans="1:4" x14ac:dyDescent="0.3">
      <c r="A158">
        <v>0</v>
      </c>
      <c r="B158">
        <v>16.899999999999999</v>
      </c>
      <c r="C158">
        <v>4</v>
      </c>
      <c r="D158">
        <v>0</v>
      </c>
    </row>
    <row r="159" spans="1:4" x14ac:dyDescent="0.3">
      <c r="A159">
        <v>0</v>
      </c>
      <c r="B159">
        <v>14.9</v>
      </c>
      <c r="C159">
        <v>3</v>
      </c>
      <c r="D159">
        <v>0</v>
      </c>
    </row>
    <row r="160" spans="1:4" x14ac:dyDescent="0.3">
      <c r="A160">
        <v>0</v>
      </c>
      <c r="B160">
        <v>17.899999999999999</v>
      </c>
      <c r="C160">
        <v>4</v>
      </c>
      <c r="D160">
        <v>0</v>
      </c>
    </row>
    <row r="161" spans="1:4" x14ac:dyDescent="0.3">
      <c r="A161">
        <v>0</v>
      </c>
      <c r="B161">
        <v>18.899999999999999</v>
      </c>
      <c r="C161">
        <v>4</v>
      </c>
      <c r="D161">
        <v>0</v>
      </c>
    </row>
    <row r="162" spans="1:4" x14ac:dyDescent="0.3">
      <c r="A162">
        <v>0</v>
      </c>
      <c r="B162">
        <v>17.899999999999999</v>
      </c>
      <c r="C162">
        <v>4</v>
      </c>
      <c r="D162">
        <v>0</v>
      </c>
    </row>
    <row r="163" spans="1:4" x14ac:dyDescent="0.3">
      <c r="A163">
        <v>0</v>
      </c>
      <c r="B163">
        <v>17.899999999999999</v>
      </c>
      <c r="C163">
        <v>4</v>
      </c>
      <c r="D163">
        <v>0</v>
      </c>
    </row>
    <row r="164" spans="1:4" x14ac:dyDescent="0.3">
      <c r="A164">
        <v>0</v>
      </c>
      <c r="B164">
        <v>26.9</v>
      </c>
      <c r="C164">
        <v>1</v>
      </c>
      <c r="D164">
        <v>0</v>
      </c>
    </row>
    <row r="165" spans="1:4" x14ac:dyDescent="0.3">
      <c r="A165">
        <v>0</v>
      </c>
      <c r="B165">
        <v>22.9</v>
      </c>
      <c r="C165">
        <v>1</v>
      </c>
      <c r="D165">
        <v>0</v>
      </c>
    </row>
    <row r="166" spans="1:4" x14ac:dyDescent="0.3">
      <c r="A166">
        <v>0</v>
      </c>
      <c r="B166">
        <v>7.9</v>
      </c>
      <c r="C166">
        <v>8</v>
      </c>
      <c r="D166">
        <v>0</v>
      </c>
    </row>
    <row r="167" spans="1:4" x14ac:dyDescent="0.3">
      <c r="A167">
        <v>0</v>
      </c>
      <c r="B167">
        <v>15.9</v>
      </c>
      <c r="C167">
        <v>4</v>
      </c>
      <c r="D167">
        <v>0</v>
      </c>
    </row>
    <row r="168" spans="1:4" x14ac:dyDescent="0.3">
      <c r="A168">
        <v>0</v>
      </c>
      <c r="B168">
        <v>16.899999999999999</v>
      </c>
      <c r="C168">
        <v>3</v>
      </c>
      <c r="D168">
        <v>0</v>
      </c>
    </row>
    <row r="169" spans="1:4" x14ac:dyDescent="0.3">
      <c r="A169">
        <v>0</v>
      </c>
      <c r="B169">
        <v>16.399999999999999</v>
      </c>
      <c r="C169">
        <v>3</v>
      </c>
      <c r="D169">
        <v>0</v>
      </c>
    </row>
    <row r="170" spans="1:4" x14ac:dyDescent="0.3">
      <c r="A170">
        <v>0</v>
      </c>
      <c r="B170">
        <v>16.899999999999999</v>
      </c>
      <c r="C170">
        <v>2</v>
      </c>
      <c r="D170">
        <v>0</v>
      </c>
    </row>
    <row r="171" spans="1:4" x14ac:dyDescent="0.3">
      <c r="A171">
        <v>0</v>
      </c>
      <c r="B171">
        <v>17.899999999999999</v>
      </c>
      <c r="C171">
        <v>2</v>
      </c>
      <c r="D171">
        <v>0</v>
      </c>
    </row>
    <row r="172" spans="1:4" x14ac:dyDescent="0.3">
      <c r="A172">
        <v>0</v>
      </c>
      <c r="B172">
        <v>14.9</v>
      </c>
      <c r="C172">
        <v>3</v>
      </c>
      <c r="D172">
        <v>0</v>
      </c>
    </row>
    <row r="173" spans="1:4" x14ac:dyDescent="0.3">
      <c r="A173">
        <v>0</v>
      </c>
      <c r="B173">
        <v>16.899999999999999</v>
      </c>
      <c r="C173">
        <v>3</v>
      </c>
      <c r="D173">
        <v>0</v>
      </c>
    </row>
    <row r="174" spans="1:4" x14ac:dyDescent="0.3">
      <c r="A174">
        <v>0</v>
      </c>
      <c r="B174">
        <v>15.9</v>
      </c>
      <c r="C174">
        <v>3</v>
      </c>
      <c r="D174">
        <v>0</v>
      </c>
    </row>
    <row r="175" spans="1:4" x14ac:dyDescent="0.3">
      <c r="A175">
        <v>0</v>
      </c>
      <c r="B175">
        <v>17.899999999999999</v>
      </c>
      <c r="C175">
        <v>2</v>
      </c>
      <c r="D175">
        <v>0</v>
      </c>
    </row>
    <row r="176" spans="1:4" x14ac:dyDescent="0.3">
      <c r="A176">
        <v>0</v>
      </c>
      <c r="B176">
        <v>18.899999999999999</v>
      </c>
      <c r="C176">
        <v>2</v>
      </c>
      <c r="D176">
        <v>0</v>
      </c>
    </row>
    <row r="177" spans="1:4" x14ac:dyDescent="0.3">
      <c r="A177">
        <v>0</v>
      </c>
      <c r="B177">
        <v>7.1</v>
      </c>
      <c r="C177">
        <v>8</v>
      </c>
      <c r="D177">
        <v>0</v>
      </c>
    </row>
    <row r="178" spans="1:4" x14ac:dyDescent="0.3">
      <c r="A178">
        <v>0</v>
      </c>
      <c r="B178">
        <v>13.9</v>
      </c>
      <c r="C178">
        <v>4</v>
      </c>
      <c r="D178">
        <v>0</v>
      </c>
    </row>
    <row r="179" spans="1:4" x14ac:dyDescent="0.3">
      <c r="A179">
        <v>0</v>
      </c>
      <c r="B179">
        <v>11.3</v>
      </c>
      <c r="C179">
        <v>4</v>
      </c>
      <c r="D179">
        <v>0</v>
      </c>
    </row>
    <row r="180" spans="1:4" x14ac:dyDescent="0.3">
      <c r="A180">
        <v>0</v>
      </c>
      <c r="B180">
        <v>13.9</v>
      </c>
      <c r="C180">
        <v>4</v>
      </c>
      <c r="D180">
        <v>0</v>
      </c>
    </row>
    <row r="181" spans="1:4" x14ac:dyDescent="0.3">
      <c r="A181">
        <v>0</v>
      </c>
      <c r="B181">
        <v>13.9</v>
      </c>
      <c r="C181">
        <v>3</v>
      </c>
      <c r="D181">
        <v>0</v>
      </c>
    </row>
    <row r="182" spans="1:4" x14ac:dyDescent="0.3">
      <c r="A182">
        <v>0</v>
      </c>
      <c r="B182">
        <v>16.7</v>
      </c>
      <c r="C182">
        <v>3</v>
      </c>
      <c r="D182">
        <v>0</v>
      </c>
    </row>
    <row r="183" spans="1:4" x14ac:dyDescent="0.3">
      <c r="A183">
        <v>0</v>
      </c>
      <c r="B183">
        <v>16.899999999999999</v>
      </c>
      <c r="C183">
        <v>3</v>
      </c>
      <c r="D183">
        <v>0</v>
      </c>
    </row>
    <row r="184" spans="1:4" x14ac:dyDescent="0.3">
      <c r="A184">
        <v>0</v>
      </c>
      <c r="B184">
        <v>15.9</v>
      </c>
      <c r="C184">
        <v>3</v>
      </c>
      <c r="D184">
        <v>0</v>
      </c>
    </row>
    <row r="185" spans="1:4" x14ac:dyDescent="0.3">
      <c r="A185">
        <v>0</v>
      </c>
      <c r="B185">
        <v>17.899999999999999</v>
      </c>
      <c r="C185">
        <v>3</v>
      </c>
      <c r="D185">
        <v>0</v>
      </c>
    </row>
    <row r="186" spans="1:4" x14ac:dyDescent="0.3">
      <c r="A186">
        <v>0</v>
      </c>
      <c r="B186">
        <v>16.899999999999999</v>
      </c>
      <c r="C186">
        <v>2</v>
      </c>
      <c r="D186">
        <v>0</v>
      </c>
    </row>
    <row r="187" spans="1:4" x14ac:dyDescent="0.3">
      <c r="A187">
        <v>0</v>
      </c>
      <c r="B187">
        <v>13.9</v>
      </c>
      <c r="C187">
        <v>5</v>
      </c>
      <c r="D187">
        <v>0</v>
      </c>
    </row>
    <row r="188" spans="1:4" x14ac:dyDescent="0.3">
      <c r="A188">
        <v>0</v>
      </c>
      <c r="B188">
        <v>14.9</v>
      </c>
      <c r="C188">
        <v>4</v>
      </c>
      <c r="D188">
        <v>0</v>
      </c>
    </row>
    <row r="189" spans="1:4" x14ac:dyDescent="0.3">
      <c r="A189">
        <v>0</v>
      </c>
      <c r="B189">
        <v>11.9</v>
      </c>
      <c r="C189">
        <v>4</v>
      </c>
      <c r="D189">
        <v>0</v>
      </c>
    </row>
    <row r="190" spans="1:4" x14ac:dyDescent="0.3">
      <c r="A190">
        <v>0</v>
      </c>
      <c r="B190">
        <v>14.9</v>
      </c>
      <c r="C190">
        <v>3</v>
      </c>
      <c r="D190">
        <v>0</v>
      </c>
    </row>
    <row r="191" spans="1:4" x14ac:dyDescent="0.3">
      <c r="A191">
        <v>0</v>
      </c>
      <c r="B191">
        <v>15.9</v>
      </c>
      <c r="C191">
        <v>1</v>
      </c>
      <c r="D191">
        <v>0</v>
      </c>
    </row>
    <row r="192" spans="1:4" x14ac:dyDescent="0.3">
      <c r="A192">
        <v>0</v>
      </c>
      <c r="B192">
        <v>16.899999999999999</v>
      </c>
      <c r="C192">
        <v>3</v>
      </c>
      <c r="D192">
        <v>0</v>
      </c>
    </row>
    <row r="193" spans="1:4" x14ac:dyDescent="0.3">
      <c r="A193">
        <v>0</v>
      </c>
      <c r="B193">
        <v>23.9</v>
      </c>
      <c r="C193">
        <v>1</v>
      </c>
      <c r="D193">
        <v>0</v>
      </c>
    </row>
    <row r="194" spans="1:4" x14ac:dyDescent="0.3">
      <c r="A194">
        <v>0</v>
      </c>
      <c r="B194">
        <v>15.9</v>
      </c>
      <c r="C194">
        <v>1</v>
      </c>
      <c r="D194">
        <v>0</v>
      </c>
    </row>
    <row r="195" spans="1:4" x14ac:dyDescent="0.3">
      <c r="A195">
        <v>0</v>
      </c>
      <c r="B195">
        <v>12.9</v>
      </c>
      <c r="C195">
        <v>4</v>
      </c>
      <c r="D195">
        <v>0</v>
      </c>
    </row>
    <row r="196" spans="1:4" x14ac:dyDescent="0.3">
      <c r="A196">
        <v>0</v>
      </c>
      <c r="B196">
        <v>18.899999999999999</v>
      </c>
      <c r="C196">
        <v>3</v>
      </c>
      <c r="D196">
        <v>0</v>
      </c>
    </row>
    <row r="197" spans="1:4" x14ac:dyDescent="0.3">
      <c r="A197">
        <v>0</v>
      </c>
      <c r="B197">
        <v>13.9</v>
      </c>
      <c r="C197">
        <v>5</v>
      </c>
      <c r="D197">
        <v>1</v>
      </c>
    </row>
    <row r="198" spans="1:4" x14ac:dyDescent="0.3">
      <c r="A198">
        <v>0</v>
      </c>
      <c r="B198">
        <v>14.9</v>
      </c>
      <c r="C198">
        <v>3</v>
      </c>
      <c r="D198">
        <v>1</v>
      </c>
    </row>
    <row r="199" spans="1:4" x14ac:dyDescent="0.3">
      <c r="A199">
        <v>0</v>
      </c>
      <c r="B199">
        <v>18.899999999999999</v>
      </c>
      <c r="C199">
        <v>2</v>
      </c>
      <c r="D199">
        <v>1</v>
      </c>
    </row>
    <row r="200" spans="1:4" x14ac:dyDescent="0.3">
      <c r="A200">
        <v>0</v>
      </c>
      <c r="B200">
        <v>26.9</v>
      </c>
      <c r="C200">
        <v>2</v>
      </c>
      <c r="D200">
        <v>1</v>
      </c>
    </row>
    <row r="201" spans="1:4" x14ac:dyDescent="0.3">
      <c r="A201">
        <v>0</v>
      </c>
      <c r="B201">
        <v>17.899999999999999</v>
      </c>
      <c r="C201">
        <v>4</v>
      </c>
      <c r="D201">
        <v>1</v>
      </c>
    </row>
    <row r="202" spans="1:4" x14ac:dyDescent="0.3">
      <c r="A202">
        <v>0</v>
      </c>
      <c r="B202">
        <v>15.9</v>
      </c>
      <c r="C202">
        <v>4</v>
      </c>
      <c r="D202">
        <v>1</v>
      </c>
    </row>
    <row r="203" spans="1:4" x14ac:dyDescent="0.3">
      <c r="A203">
        <v>0</v>
      </c>
      <c r="B203">
        <v>16</v>
      </c>
      <c r="C203">
        <v>2</v>
      </c>
      <c r="D203">
        <v>0</v>
      </c>
    </row>
    <row r="204" spans="1:4" x14ac:dyDescent="0.3">
      <c r="A204">
        <v>0</v>
      </c>
      <c r="B204">
        <v>17.899999999999999</v>
      </c>
      <c r="C204">
        <v>4</v>
      </c>
      <c r="D204">
        <v>1</v>
      </c>
    </row>
    <row r="205" spans="1:4" x14ac:dyDescent="0.3">
      <c r="A205">
        <v>0</v>
      </c>
      <c r="B205">
        <v>19.899999999999999</v>
      </c>
      <c r="C205">
        <v>3</v>
      </c>
      <c r="D205">
        <v>1</v>
      </c>
    </row>
    <row r="206" spans="1:4" x14ac:dyDescent="0.3">
      <c r="A206">
        <v>0</v>
      </c>
      <c r="B206">
        <v>18.899999999999999</v>
      </c>
      <c r="C206">
        <v>3</v>
      </c>
      <c r="D206">
        <v>1</v>
      </c>
    </row>
    <row r="207" spans="1:4" x14ac:dyDescent="0.3">
      <c r="A207">
        <v>0</v>
      </c>
      <c r="B207">
        <v>19.899999999999999</v>
      </c>
      <c r="C207">
        <v>3</v>
      </c>
      <c r="D207">
        <v>1</v>
      </c>
    </row>
    <row r="208" spans="1:4" x14ac:dyDescent="0.3">
      <c r="A208">
        <v>0</v>
      </c>
      <c r="B208">
        <v>14.9</v>
      </c>
      <c r="C208">
        <v>3</v>
      </c>
      <c r="D208">
        <v>1</v>
      </c>
    </row>
    <row r="209" spans="1:4" x14ac:dyDescent="0.3">
      <c r="A209">
        <v>1</v>
      </c>
      <c r="B209">
        <v>19.899999999999999</v>
      </c>
      <c r="C209">
        <v>3</v>
      </c>
      <c r="D209">
        <v>1</v>
      </c>
    </row>
    <row r="210" spans="1:4" x14ac:dyDescent="0.3">
      <c r="A210">
        <v>1</v>
      </c>
      <c r="B210">
        <v>22.9</v>
      </c>
      <c r="C210">
        <v>3</v>
      </c>
      <c r="D210">
        <v>1</v>
      </c>
    </row>
    <row r="211" spans="1:4" x14ac:dyDescent="0.3">
      <c r="A211">
        <v>1</v>
      </c>
      <c r="B211">
        <v>24.9</v>
      </c>
      <c r="C211">
        <v>2</v>
      </c>
      <c r="D211">
        <v>1</v>
      </c>
    </row>
    <row r="212" spans="1:4" x14ac:dyDescent="0.3">
      <c r="A212">
        <v>0</v>
      </c>
      <c r="B212">
        <v>14.9</v>
      </c>
      <c r="C212">
        <v>2</v>
      </c>
      <c r="D212">
        <v>0</v>
      </c>
    </row>
    <row r="213" spans="1:4" x14ac:dyDescent="0.3">
      <c r="A213">
        <v>0</v>
      </c>
      <c r="B213">
        <v>13.9</v>
      </c>
      <c r="C213">
        <v>3</v>
      </c>
      <c r="D213">
        <v>0</v>
      </c>
    </row>
    <row r="214" spans="1:4" x14ac:dyDescent="0.3">
      <c r="A214">
        <v>0</v>
      </c>
      <c r="B214">
        <v>4.9000000000000004</v>
      </c>
      <c r="C214">
        <v>6</v>
      </c>
      <c r="D214">
        <v>0</v>
      </c>
    </row>
    <row r="215" spans="1:4" x14ac:dyDescent="0.3">
      <c r="A215">
        <v>0</v>
      </c>
      <c r="B215">
        <v>13.9</v>
      </c>
      <c r="C215">
        <v>2</v>
      </c>
      <c r="D215">
        <v>0</v>
      </c>
    </row>
    <row r="216" spans="1:4" x14ac:dyDescent="0.3">
      <c r="A216">
        <v>0</v>
      </c>
      <c r="B216">
        <v>12.4</v>
      </c>
      <c r="C216">
        <v>1</v>
      </c>
      <c r="D216">
        <v>0</v>
      </c>
    </row>
    <row r="217" spans="1:4" x14ac:dyDescent="0.3">
      <c r="A217">
        <v>0</v>
      </c>
      <c r="B217">
        <v>10.9</v>
      </c>
      <c r="C217">
        <v>2</v>
      </c>
      <c r="D217">
        <v>0</v>
      </c>
    </row>
    <row r="218" spans="1:4" x14ac:dyDescent="0.3">
      <c r="A218">
        <v>0</v>
      </c>
      <c r="B218">
        <v>11.9</v>
      </c>
      <c r="C218">
        <v>2</v>
      </c>
      <c r="D218">
        <v>0</v>
      </c>
    </row>
    <row r="219" spans="1:4" x14ac:dyDescent="0.3">
      <c r="A219">
        <v>0</v>
      </c>
      <c r="B219">
        <v>7.9</v>
      </c>
      <c r="C219">
        <v>6</v>
      </c>
      <c r="D219">
        <v>1</v>
      </c>
    </row>
    <row r="220" spans="1:4" x14ac:dyDescent="0.3">
      <c r="A220">
        <v>0</v>
      </c>
      <c r="B220">
        <v>15.9</v>
      </c>
      <c r="C220">
        <v>2</v>
      </c>
      <c r="D220">
        <v>1</v>
      </c>
    </row>
    <row r="221" spans="1:4" x14ac:dyDescent="0.3">
      <c r="A221">
        <v>0</v>
      </c>
      <c r="B221">
        <v>12.8</v>
      </c>
      <c r="C221">
        <v>3</v>
      </c>
      <c r="D221">
        <v>0</v>
      </c>
    </row>
    <row r="222" spans="1:4" x14ac:dyDescent="0.3">
      <c r="A222">
        <v>0</v>
      </c>
      <c r="B222">
        <v>13.8</v>
      </c>
      <c r="C222">
        <v>3</v>
      </c>
      <c r="D222">
        <v>0</v>
      </c>
    </row>
    <row r="223" spans="1:4" x14ac:dyDescent="0.3">
      <c r="A223">
        <v>0</v>
      </c>
      <c r="B223">
        <v>11.8</v>
      </c>
      <c r="C223">
        <v>3</v>
      </c>
      <c r="D223">
        <v>0</v>
      </c>
    </row>
    <row r="224" spans="1:4" x14ac:dyDescent="0.3">
      <c r="A224">
        <v>0</v>
      </c>
      <c r="B224">
        <v>14.9</v>
      </c>
      <c r="C224">
        <v>2</v>
      </c>
      <c r="D224">
        <v>0</v>
      </c>
    </row>
    <row r="225" spans="1:4" x14ac:dyDescent="0.3">
      <c r="A225">
        <v>0</v>
      </c>
      <c r="B225">
        <v>9.5</v>
      </c>
      <c r="C225">
        <v>4</v>
      </c>
      <c r="D225">
        <v>0</v>
      </c>
    </row>
    <row r="226" spans="1:4" x14ac:dyDescent="0.3">
      <c r="A226">
        <v>0</v>
      </c>
      <c r="B226">
        <v>8.9</v>
      </c>
      <c r="C226">
        <v>4</v>
      </c>
      <c r="D226">
        <v>0</v>
      </c>
    </row>
    <row r="227" spans="1:4" x14ac:dyDescent="0.3">
      <c r="A227">
        <v>0</v>
      </c>
      <c r="B227">
        <v>6.9</v>
      </c>
      <c r="C227">
        <v>4</v>
      </c>
      <c r="D227">
        <v>0</v>
      </c>
    </row>
    <row r="228" spans="1:4" x14ac:dyDescent="0.3">
      <c r="A228">
        <v>0</v>
      </c>
      <c r="B228">
        <v>14.9</v>
      </c>
      <c r="C228">
        <v>2</v>
      </c>
      <c r="D228">
        <v>0</v>
      </c>
    </row>
    <row r="229" spans="1:4" x14ac:dyDescent="0.3">
      <c r="A229">
        <v>0</v>
      </c>
      <c r="B229">
        <v>14.9</v>
      </c>
      <c r="C229">
        <v>2</v>
      </c>
      <c r="D229">
        <v>0</v>
      </c>
    </row>
    <row r="230" spans="1:4" x14ac:dyDescent="0.3">
      <c r="A230">
        <v>0</v>
      </c>
      <c r="B230">
        <v>12.6</v>
      </c>
      <c r="C230">
        <v>1</v>
      </c>
      <c r="D230">
        <v>0</v>
      </c>
    </row>
    <row r="231" spans="1:4" x14ac:dyDescent="0.3">
      <c r="A231">
        <v>0</v>
      </c>
      <c r="B231">
        <v>16.899999999999999</v>
      </c>
      <c r="C231">
        <v>1</v>
      </c>
      <c r="D231">
        <v>1</v>
      </c>
    </row>
    <row r="232" spans="1:4" x14ac:dyDescent="0.3">
      <c r="A232">
        <v>0</v>
      </c>
      <c r="B232">
        <v>19.899999999999999</v>
      </c>
      <c r="C232">
        <v>5</v>
      </c>
      <c r="D232">
        <v>1</v>
      </c>
    </row>
    <row r="233" spans="1:4" x14ac:dyDescent="0.3">
      <c r="A233">
        <v>0</v>
      </c>
      <c r="B233">
        <v>27.9</v>
      </c>
      <c r="C233">
        <v>4</v>
      </c>
      <c r="D233">
        <v>1</v>
      </c>
    </row>
    <row r="234" spans="1:4" x14ac:dyDescent="0.3">
      <c r="A234">
        <v>0</v>
      </c>
      <c r="B234">
        <v>31.9</v>
      </c>
      <c r="C234">
        <v>2</v>
      </c>
      <c r="D234">
        <v>1</v>
      </c>
    </row>
    <row r="235" spans="1:4" x14ac:dyDescent="0.3">
      <c r="A235">
        <v>0</v>
      </c>
      <c r="B235">
        <v>27.9</v>
      </c>
      <c r="C235">
        <v>3</v>
      </c>
      <c r="D235">
        <v>0</v>
      </c>
    </row>
    <row r="236" spans="1:4" x14ac:dyDescent="0.3">
      <c r="A236">
        <v>0</v>
      </c>
      <c r="B236">
        <v>28.5</v>
      </c>
      <c r="C236">
        <v>3</v>
      </c>
      <c r="D236">
        <v>0</v>
      </c>
    </row>
    <row r="237" spans="1:4" x14ac:dyDescent="0.3">
      <c r="A237">
        <v>0</v>
      </c>
      <c r="B237">
        <v>26.9</v>
      </c>
      <c r="C237">
        <v>2</v>
      </c>
      <c r="D237">
        <v>0</v>
      </c>
    </row>
    <row r="238" spans="1:4" x14ac:dyDescent="0.3">
      <c r="A238">
        <v>0</v>
      </c>
      <c r="B238">
        <v>26.9</v>
      </c>
      <c r="C238">
        <v>2</v>
      </c>
      <c r="D238">
        <v>0</v>
      </c>
    </row>
    <row r="239" spans="1:4" x14ac:dyDescent="0.3">
      <c r="A239">
        <v>0</v>
      </c>
      <c r="B239">
        <v>25.9</v>
      </c>
      <c r="C239">
        <v>2</v>
      </c>
      <c r="D239">
        <v>0</v>
      </c>
    </row>
    <row r="240" spans="1:4" x14ac:dyDescent="0.3">
      <c r="A240">
        <v>0</v>
      </c>
      <c r="B240">
        <v>25.9</v>
      </c>
      <c r="C240">
        <v>2</v>
      </c>
      <c r="D240">
        <v>0</v>
      </c>
    </row>
    <row r="241" spans="1:4" x14ac:dyDescent="0.3">
      <c r="A241">
        <v>0</v>
      </c>
      <c r="B241">
        <v>11</v>
      </c>
      <c r="C241">
        <v>6</v>
      </c>
      <c r="D241">
        <v>0</v>
      </c>
    </row>
    <row r="242" spans="1:4" x14ac:dyDescent="0.3">
      <c r="A242">
        <v>0</v>
      </c>
      <c r="B242">
        <v>24.9</v>
      </c>
      <c r="C242">
        <v>4</v>
      </c>
      <c r="D242">
        <v>0</v>
      </c>
    </row>
    <row r="243" spans="1:4" x14ac:dyDescent="0.3">
      <c r="A243">
        <v>0</v>
      </c>
      <c r="B243">
        <v>25.5</v>
      </c>
      <c r="C243">
        <v>4</v>
      </c>
      <c r="D243">
        <v>0</v>
      </c>
    </row>
    <row r="244" spans="1:4" x14ac:dyDescent="0.3">
      <c r="A244">
        <v>0</v>
      </c>
      <c r="B244">
        <v>23.4</v>
      </c>
      <c r="C244">
        <v>4</v>
      </c>
      <c r="D244">
        <v>0</v>
      </c>
    </row>
    <row r="245" spans="1:4" x14ac:dyDescent="0.3">
      <c r="A245">
        <v>0</v>
      </c>
      <c r="B245">
        <v>17.899999999999999</v>
      </c>
      <c r="C245">
        <v>4</v>
      </c>
      <c r="D245">
        <v>0</v>
      </c>
    </row>
    <row r="246" spans="1:4" x14ac:dyDescent="0.3">
      <c r="A246">
        <v>0</v>
      </c>
      <c r="B246">
        <v>20.8</v>
      </c>
      <c r="C246">
        <v>4</v>
      </c>
      <c r="D246">
        <v>0</v>
      </c>
    </row>
    <row r="247" spans="1:4" x14ac:dyDescent="0.3">
      <c r="A247">
        <v>0</v>
      </c>
      <c r="B247">
        <v>15.9</v>
      </c>
      <c r="C247">
        <v>4</v>
      </c>
      <c r="D247">
        <v>0</v>
      </c>
    </row>
    <row r="248" spans="1:4" x14ac:dyDescent="0.3">
      <c r="A248">
        <v>0</v>
      </c>
      <c r="B248">
        <v>23.9</v>
      </c>
      <c r="C248">
        <v>3</v>
      </c>
      <c r="D248">
        <v>0</v>
      </c>
    </row>
    <row r="249" spans="1:4" x14ac:dyDescent="0.3">
      <c r="A249">
        <v>0</v>
      </c>
      <c r="B249">
        <v>25.4</v>
      </c>
      <c r="C249">
        <v>3</v>
      </c>
      <c r="D249">
        <v>0</v>
      </c>
    </row>
    <row r="250" spans="1:4" x14ac:dyDescent="0.3">
      <c r="A250">
        <v>0</v>
      </c>
      <c r="B250">
        <v>25.9</v>
      </c>
      <c r="C250">
        <v>3</v>
      </c>
      <c r="D250">
        <v>0</v>
      </c>
    </row>
    <row r="251" spans="1:4" x14ac:dyDescent="0.3">
      <c r="A251">
        <v>0</v>
      </c>
      <c r="B251">
        <v>25</v>
      </c>
      <c r="C251">
        <v>3</v>
      </c>
      <c r="D251">
        <v>0</v>
      </c>
    </row>
    <row r="252" spans="1:4" x14ac:dyDescent="0.3">
      <c r="A252">
        <v>0</v>
      </c>
      <c r="B252">
        <v>23.9</v>
      </c>
      <c r="C252">
        <v>3</v>
      </c>
      <c r="D252">
        <v>0</v>
      </c>
    </row>
    <row r="253" spans="1:4" x14ac:dyDescent="0.3">
      <c r="A253">
        <v>0</v>
      </c>
      <c r="B253">
        <v>23.9</v>
      </c>
      <c r="C253">
        <v>3</v>
      </c>
      <c r="D253">
        <v>0</v>
      </c>
    </row>
    <row r="254" spans="1:4" x14ac:dyDescent="0.3">
      <c r="A254">
        <v>0</v>
      </c>
      <c r="B254">
        <v>27.8</v>
      </c>
      <c r="C254">
        <v>3</v>
      </c>
      <c r="D254">
        <v>0</v>
      </c>
    </row>
    <row r="255" spans="1:4" x14ac:dyDescent="0.3">
      <c r="A255">
        <v>0</v>
      </c>
      <c r="B255">
        <v>28.9</v>
      </c>
      <c r="C255">
        <v>2</v>
      </c>
      <c r="D255">
        <v>0</v>
      </c>
    </row>
    <row r="256" spans="1:4" x14ac:dyDescent="0.3">
      <c r="A256">
        <v>0</v>
      </c>
      <c r="B256">
        <v>28.9</v>
      </c>
      <c r="C256">
        <v>2</v>
      </c>
      <c r="D256">
        <v>0</v>
      </c>
    </row>
    <row r="257" spans="1:4" x14ac:dyDescent="0.3">
      <c r="A257">
        <v>0</v>
      </c>
      <c r="B257">
        <v>34.9</v>
      </c>
      <c r="C257">
        <v>1</v>
      </c>
      <c r="D257">
        <v>0</v>
      </c>
    </row>
    <row r="258" spans="1:4" x14ac:dyDescent="0.3">
      <c r="A258">
        <v>0</v>
      </c>
      <c r="B258">
        <v>32.9</v>
      </c>
      <c r="C258">
        <v>1</v>
      </c>
      <c r="D258">
        <v>0</v>
      </c>
    </row>
    <row r="259" spans="1:4" x14ac:dyDescent="0.3">
      <c r="A259">
        <v>0</v>
      </c>
      <c r="B259">
        <v>28.9</v>
      </c>
      <c r="C259">
        <v>3</v>
      </c>
      <c r="D259">
        <v>0</v>
      </c>
    </row>
    <row r="260" spans="1:4" x14ac:dyDescent="0.3">
      <c r="A260">
        <v>0</v>
      </c>
      <c r="B260">
        <v>32.299999999999997</v>
      </c>
      <c r="C260">
        <v>3</v>
      </c>
      <c r="D260">
        <v>0</v>
      </c>
    </row>
    <row r="261" spans="1:4" x14ac:dyDescent="0.3">
      <c r="A261">
        <v>0</v>
      </c>
      <c r="B261">
        <v>32.4</v>
      </c>
      <c r="C261">
        <v>3</v>
      </c>
      <c r="D261">
        <v>0</v>
      </c>
    </row>
    <row r="262" spans="1:4" x14ac:dyDescent="0.3">
      <c r="A262">
        <v>0</v>
      </c>
      <c r="B262">
        <v>29.9</v>
      </c>
      <c r="C262">
        <v>3</v>
      </c>
      <c r="D262">
        <v>0</v>
      </c>
    </row>
    <row r="263" spans="1:4" x14ac:dyDescent="0.3">
      <c r="A263">
        <v>0</v>
      </c>
      <c r="B263">
        <v>29.9</v>
      </c>
      <c r="C263">
        <v>2</v>
      </c>
      <c r="D263">
        <v>0</v>
      </c>
    </row>
    <row r="264" spans="1:4" x14ac:dyDescent="0.3">
      <c r="A264">
        <v>0</v>
      </c>
      <c r="B264">
        <v>31.9</v>
      </c>
      <c r="C264">
        <v>2</v>
      </c>
      <c r="D264">
        <v>0</v>
      </c>
    </row>
    <row r="265" spans="1:4" x14ac:dyDescent="0.3">
      <c r="A265">
        <v>0</v>
      </c>
      <c r="B265">
        <v>29.9</v>
      </c>
      <c r="C265">
        <v>2</v>
      </c>
      <c r="D265">
        <v>0</v>
      </c>
    </row>
    <row r="266" spans="1:4" x14ac:dyDescent="0.3">
      <c r="A266">
        <v>0</v>
      </c>
      <c r="B266">
        <v>34.5</v>
      </c>
      <c r="C266">
        <v>1</v>
      </c>
      <c r="D266">
        <v>0</v>
      </c>
    </row>
    <row r="267" spans="1:4" x14ac:dyDescent="0.3">
      <c r="A267">
        <v>0</v>
      </c>
      <c r="B267">
        <v>8.9</v>
      </c>
      <c r="C267">
        <v>6</v>
      </c>
      <c r="D267">
        <v>1</v>
      </c>
    </row>
    <row r="268" spans="1:4" x14ac:dyDescent="0.3">
      <c r="A268">
        <v>0</v>
      </c>
      <c r="B268">
        <v>20.9</v>
      </c>
      <c r="C268">
        <v>5</v>
      </c>
      <c r="D268">
        <v>0</v>
      </c>
    </row>
    <row r="269" spans="1:4" x14ac:dyDescent="0.3">
      <c r="A269">
        <v>1</v>
      </c>
      <c r="B269">
        <v>17.8</v>
      </c>
      <c r="C269">
        <v>2</v>
      </c>
      <c r="D269">
        <v>1</v>
      </c>
    </row>
    <row r="270" spans="1:4" x14ac:dyDescent="0.3">
      <c r="A270">
        <v>1</v>
      </c>
      <c r="B270">
        <v>16.8</v>
      </c>
      <c r="C270">
        <v>2</v>
      </c>
      <c r="D270">
        <v>1</v>
      </c>
    </row>
    <row r="271" spans="1:4" x14ac:dyDescent="0.3">
      <c r="A271">
        <v>1</v>
      </c>
      <c r="B271">
        <v>15.7</v>
      </c>
      <c r="C271">
        <v>1</v>
      </c>
      <c r="D271">
        <v>1</v>
      </c>
    </row>
    <row r="272" spans="1:4" x14ac:dyDescent="0.3">
      <c r="A272">
        <v>1</v>
      </c>
      <c r="B272">
        <v>12.9</v>
      </c>
      <c r="C272">
        <v>4</v>
      </c>
      <c r="D272">
        <v>1</v>
      </c>
    </row>
    <row r="273" spans="1:4" x14ac:dyDescent="0.3">
      <c r="A273">
        <v>1</v>
      </c>
      <c r="B273">
        <v>11.9</v>
      </c>
      <c r="C273">
        <v>4</v>
      </c>
      <c r="D273">
        <v>1</v>
      </c>
    </row>
    <row r="274" spans="1:4" x14ac:dyDescent="0.3">
      <c r="A274">
        <v>1</v>
      </c>
      <c r="B274">
        <v>15.4</v>
      </c>
      <c r="C274">
        <v>3</v>
      </c>
      <c r="D274">
        <v>1</v>
      </c>
    </row>
    <row r="275" spans="1:4" x14ac:dyDescent="0.3">
      <c r="A275">
        <v>1</v>
      </c>
      <c r="B275">
        <v>14.9</v>
      </c>
      <c r="C275">
        <v>3</v>
      </c>
      <c r="D275">
        <v>1</v>
      </c>
    </row>
    <row r="276" spans="1:4" x14ac:dyDescent="0.3">
      <c r="A276">
        <v>1</v>
      </c>
      <c r="B276">
        <v>15.4</v>
      </c>
      <c r="C276">
        <v>2</v>
      </c>
      <c r="D276">
        <v>1</v>
      </c>
    </row>
    <row r="277" spans="1:4" x14ac:dyDescent="0.3">
      <c r="A277">
        <v>1</v>
      </c>
      <c r="B277">
        <v>14.8</v>
      </c>
      <c r="C277">
        <v>2</v>
      </c>
      <c r="D277">
        <v>1</v>
      </c>
    </row>
    <row r="278" spans="1:4" x14ac:dyDescent="0.3">
      <c r="A278">
        <v>1</v>
      </c>
      <c r="B278">
        <v>16.899999999999999</v>
      </c>
      <c r="C278">
        <v>1</v>
      </c>
      <c r="D278">
        <v>1</v>
      </c>
    </row>
    <row r="279" spans="1:4" x14ac:dyDescent="0.3">
      <c r="A279">
        <v>1</v>
      </c>
      <c r="B279">
        <v>15.9</v>
      </c>
      <c r="C279">
        <v>4</v>
      </c>
      <c r="D279">
        <v>1</v>
      </c>
    </row>
    <row r="280" spans="1:4" x14ac:dyDescent="0.3">
      <c r="A280">
        <v>1</v>
      </c>
      <c r="B280">
        <v>9.9</v>
      </c>
      <c r="C280">
        <v>7</v>
      </c>
      <c r="D280">
        <v>1</v>
      </c>
    </row>
    <row r="281" spans="1:4" x14ac:dyDescent="0.3">
      <c r="A281">
        <v>1</v>
      </c>
      <c r="B281">
        <v>15.8</v>
      </c>
      <c r="C281">
        <v>3</v>
      </c>
      <c r="D281">
        <v>1</v>
      </c>
    </row>
    <row r="282" spans="1:4" x14ac:dyDescent="0.3">
      <c r="A282">
        <v>1</v>
      </c>
      <c r="B282">
        <v>8.9</v>
      </c>
      <c r="C282">
        <v>4</v>
      </c>
      <c r="D282">
        <v>1</v>
      </c>
    </row>
    <row r="283" spans="1:4" x14ac:dyDescent="0.3">
      <c r="A283">
        <v>1</v>
      </c>
      <c r="B283">
        <v>11.8</v>
      </c>
      <c r="C283">
        <v>4</v>
      </c>
      <c r="D283">
        <v>1</v>
      </c>
    </row>
    <row r="284" spans="1:4" x14ac:dyDescent="0.3">
      <c r="A284">
        <v>1</v>
      </c>
      <c r="B284">
        <v>11.9</v>
      </c>
      <c r="C284">
        <v>3</v>
      </c>
      <c r="D284">
        <v>1</v>
      </c>
    </row>
    <row r="285" spans="1:4" x14ac:dyDescent="0.3">
      <c r="A285">
        <v>1</v>
      </c>
      <c r="B285">
        <v>12.9</v>
      </c>
      <c r="C285">
        <v>3</v>
      </c>
      <c r="D285">
        <v>1</v>
      </c>
    </row>
    <row r="286" spans="1:4" x14ac:dyDescent="0.3">
      <c r="A286">
        <v>1</v>
      </c>
      <c r="B286">
        <v>13.6</v>
      </c>
      <c r="C286">
        <v>2</v>
      </c>
      <c r="D286">
        <v>1</v>
      </c>
    </row>
    <row r="287" spans="1:4" x14ac:dyDescent="0.3">
      <c r="A287">
        <v>1</v>
      </c>
      <c r="B287">
        <v>15.9</v>
      </c>
      <c r="C287">
        <v>1</v>
      </c>
      <c r="D287">
        <v>1</v>
      </c>
    </row>
    <row r="288" spans="1:4" x14ac:dyDescent="0.3">
      <c r="A288">
        <v>1</v>
      </c>
      <c r="B288">
        <v>14.9</v>
      </c>
      <c r="C288">
        <v>2</v>
      </c>
      <c r="D288">
        <v>1</v>
      </c>
    </row>
    <row r="289" spans="1:4" x14ac:dyDescent="0.3">
      <c r="A289">
        <v>1</v>
      </c>
      <c r="B289">
        <v>16.899999999999999</v>
      </c>
      <c r="C289">
        <v>4</v>
      </c>
      <c r="D289">
        <v>1</v>
      </c>
    </row>
    <row r="290" spans="1:4" x14ac:dyDescent="0.3">
      <c r="A290">
        <v>1</v>
      </c>
      <c r="B290">
        <v>16.899999999999999</v>
      </c>
      <c r="C290">
        <v>3</v>
      </c>
      <c r="D290">
        <v>1</v>
      </c>
    </row>
    <row r="291" spans="1:4" x14ac:dyDescent="0.3">
      <c r="A291">
        <v>1</v>
      </c>
      <c r="B291">
        <v>12.9</v>
      </c>
      <c r="C291">
        <v>5</v>
      </c>
      <c r="D291">
        <v>1</v>
      </c>
    </row>
    <row r="292" spans="1:4" x14ac:dyDescent="0.3">
      <c r="A292">
        <v>1</v>
      </c>
      <c r="B292">
        <v>13.4</v>
      </c>
      <c r="C292">
        <v>5</v>
      </c>
      <c r="D292">
        <v>1</v>
      </c>
    </row>
    <row r="293" spans="1:4" x14ac:dyDescent="0.3">
      <c r="A293">
        <v>1</v>
      </c>
      <c r="B293">
        <v>15.9</v>
      </c>
      <c r="C293">
        <v>2</v>
      </c>
      <c r="D293">
        <v>1</v>
      </c>
    </row>
    <row r="294" spans="1:4" x14ac:dyDescent="0.3">
      <c r="A294">
        <v>0</v>
      </c>
      <c r="B294">
        <v>10.9</v>
      </c>
      <c r="C294">
        <v>2</v>
      </c>
      <c r="D294">
        <v>0</v>
      </c>
    </row>
    <row r="295" spans="1:4" x14ac:dyDescent="0.3">
      <c r="A295">
        <v>0</v>
      </c>
      <c r="B295">
        <v>12.9</v>
      </c>
      <c r="C295">
        <v>3</v>
      </c>
      <c r="D295">
        <v>1</v>
      </c>
    </row>
    <row r="296" spans="1:4" x14ac:dyDescent="0.3">
      <c r="A296">
        <v>0</v>
      </c>
      <c r="B296">
        <v>14.9</v>
      </c>
      <c r="C296">
        <v>1</v>
      </c>
      <c r="D296">
        <v>1</v>
      </c>
    </row>
    <row r="297" spans="1:4" x14ac:dyDescent="0.3">
      <c r="A297">
        <v>0</v>
      </c>
      <c r="B297">
        <v>14.6</v>
      </c>
      <c r="C297">
        <v>1</v>
      </c>
      <c r="D297">
        <v>1</v>
      </c>
    </row>
    <row r="298" spans="1:4" x14ac:dyDescent="0.3">
      <c r="A298">
        <v>0</v>
      </c>
      <c r="B298">
        <v>9.9</v>
      </c>
      <c r="C298">
        <v>7</v>
      </c>
      <c r="D298">
        <v>1</v>
      </c>
    </row>
    <row r="299" spans="1:4" x14ac:dyDescent="0.3">
      <c r="A299">
        <v>0</v>
      </c>
      <c r="B299">
        <v>8.9</v>
      </c>
      <c r="C299">
        <v>8</v>
      </c>
      <c r="D299">
        <v>0</v>
      </c>
    </row>
    <row r="300" spans="1:4" x14ac:dyDescent="0.3">
      <c r="A300">
        <v>0</v>
      </c>
      <c r="B300">
        <v>13.9</v>
      </c>
      <c r="C300">
        <v>7</v>
      </c>
      <c r="D300">
        <v>0</v>
      </c>
    </row>
    <row r="301" spans="1:4" x14ac:dyDescent="0.3">
      <c r="A301">
        <v>0</v>
      </c>
      <c r="B301">
        <v>24.9</v>
      </c>
      <c r="C301">
        <v>4</v>
      </c>
      <c r="D301">
        <v>0</v>
      </c>
    </row>
    <row r="302" spans="1:4" x14ac:dyDescent="0.3">
      <c r="A302">
        <v>0</v>
      </c>
      <c r="B302">
        <v>26.5</v>
      </c>
      <c r="C302">
        <v>4</v>
      </c>
      <c r="D302">
        <v>0</v>
      </c>
    </row>
    <row r="303" spans="1:4" x14ac:dyDescent="0.3">
      <c r="A303">
        <v>0</v>
      </c>
      <c r="B303">
        <v>26.4</v>
      </c>
      <c r="C303">
        <v>4</v>
      </c>
      <c r="D303">
        <v>0</v>
      </c>
    </row>
    <row r="304" spans="1:4" x14ac:dyDescent="0.3">
      <c r="A304">
        <v>0</v>
      </c>
      <c r="B304">
        <v>21.9</v>
      </c>
      <c r="C304">
        <v>4</v>
      </c>
      <c r="D304">
        <v>0</v>
      </c>
    </row>
    <row r="305" spans="1:4" x14ac:dyDescent="0.3">
      <c r="A305">
        <v>0</v>
      </c>
      <c r="B305">
        <v>27.4</v>
      </c>
      <c r="C305">
        <v>4</v>
      </c>
      <c r="D305">
        <v>0</v>
      </c>
    </row>
    <row r="306" spans="1:4" x14ac:dyDescent="0.3">
      <c r="A306">
        <v>0</v>
      </c>
      <c r="B306">
        <v>28.4</v>
      </c>
      <c r="C306">
        <v>3</v>
      </c>
      <c r="D306">
        <v>0</v>
      </c>
    </row>
    <row r="307" spans="1:4" x14ac:dyDescent="0.3">
      <c r="A307">
        <v>0</v>
      </c>
      <c r="B307">
        <v>28.6</v>
      </c>
      <c r="C307">
        <v>3</v>
      </c>
      <c r="D307">
        <v>0</v>
      </c>
    </row>
    <row r="308" spans="1:4" x14ac:dyDescent="0.3">
      <c r="A308">
        <v>0</v>
      </c>
      <c r="B308">
        <v>19.899999999999999</v>
      </c>
      <c r="C308">
        <v>4</v>
      </c>
      <c r="D308">
        <v>0</v>
      </c>
    </row>
    <row r="309" spans="1:4" x14ac:dyDescent="0.3">
      <c r="A309">
        <v>0</v>
      </c>
      <c r="B309">
        <v>28.9</v>
      </c>
      <c r="C309">
        <v>3</v>
      </c>
      <c r="D309">
        <v>0</v>
      </c>
    </row>
    <row r="310" spans="1:4" x14ac:dyDescent="0.3">
      <c r="A310">
        <v>0</v>
      </c>
      <c r="B310">
        <v>26.9</v>
      </c>
      <c r="C310">
        <v>3</v>
      </c>
      <c r="D310">
        <v>0</v>
      </c>
    </row>
    <row r="311" spans="1:4" x14ac:dyDescent="0.3">
      <c r="A311">
        <v>0</v>
      </c>
      <c r="B311">
        <v>17.899999999999999</v>
      </c>
      <c r="C311">
        <v>8</v>
      </c>
      <c r="D311">
        <v>1</v>
      </c>
    </row>
    <row r="312" spans="1:4" x14ac:dyDescent="0.3">
      <c r="A312">
        <v>0</v>
      </c>
      <c r="B312">
        <v>28.9</v>
      </c>
      <c r="C312">
        <v>4</v>
      </c>
      <c r="D312">
        <v>1</v>
      </c>
    </row>
    <row r="313" spans="1:4" x14ac:dyDescent="0.3">
      <c r="A313">
        <v>0</v>
      </c>
      <c r="B313">
        <v>30.5</v>
      </c>
      <c r="C313">
        <v>3</v>
      </c>
      <c r="D313">
        <v>1</v>
      </c>
    </row>
    <row r="314" spans="1:4" x14ac:dyDescent="0.3">
      <c r="A314">
        <v>0</v>
      </c>
      <c r="B314">
        <v>29.5</v>
      </c>
      <c r="C314">
        <v>3</v>
      </c>
      <c r="D314">
        <v>1</v>
      </c>
    </row>
    <row r="315" spans="1:4" x14ac:dyDescent="0.3">
      <c r="A315">
        <v>0</v>
      </c>
      <c r="B315">
        <v>33.9</v>
      </c>
      <c r="C315">
        <v>2</v>
      </c>
      <c r="D315">
        <v>1</v>
      </c>
    </row>
    <row r="316" spans="1:4" x14ac:dyDescent="0.3">
      <c r="A316">
        <v>0</v>
      </c>
      <c r="B316">
        <v>29.9</v>
      </c>
      <c r="C316">
        <v>3</v>
      </c>
      <c r="D316">
        <v>1</v>
      </c>
    </row>
    <row r="317" spans="1:4" x14ac:dyDescent="0.3">
      <c r="A317">
        <v>0</v>
      </c>
      <c r="B317">
        <v>36.9</v>
      </c>
      <c r="C317">
        <v>3</v>
      </c>
      <c r="D317">
        <v>1</v>
      </c>
    </row>
    <row r="318" spans="1:4" x14ac:dyDescent="0.3">
      <c r="A318">
        <v>0</v>
      </c>
      <c r="B318">
        <v>35.9</v>
      </c>
      <c r="C318">
        <v>3</v>
      </c>
      <c r="D318">
        <v>1</v>
      </c>
    </row>
    <row r="319" spans="1:4" x14ac:dyDescent="0.3">
      <c r="A319">
        <v>1</v>
      </c>
      <c r="B319">
        <v>14.9</v>
      </c>
      <c r="C319">
        <v>4</v>
      </c>
      <c r="D319">
        <v>0</v>
      </c>
    </row>
    <row r="320" spans="1:4" x14ac:dyDescent="0.3">
      <c r="A320">
        <v>1</v>
      </c>
      <c r="B320">
        <v>19</v>
      </c>
      <c r="C320">
        <v>5</v>
      </c>
      <c r="D320">
        <v>1</v>
      </c>
    </row>
    <row r="321" spans="1:4" x14ac:dyDescent="0.3">
      <c r="A321">
        <v>0</v>
      </c>
      <c r="B321">
        <v>14.9</v>
      </c>
      <c r="C321">
        <v>4</v>
      </c>
      <c r="D321">
        <v>0</v>
      </c>
    </row>
    <row r="322" spans="1:4" x14ac:dyDescent="0.3">
      <c r="A322">
        <v>0</v>
      </c>
      <c r="B322">
        <v>23</v>
      </c>
      <c r="C322">
        <v>2</v>
      </c>
      <c r="D322">
        <v>1</v>
      </c>
    </row>
    <row r="323" spans="1:4" x14ac:dyDescent="0.3">
      <c r="A323">
        <v>0</v>
      </c>
      <c r="B323">
        <v>21.7</v>
      </c>
      <c r="C323">
        <v>2</v>
      </c>
      <c r="D323">
        <v>1</v>
      </c>
    </row>
    <row r="324" spans="1:4" x14ac:dyDescent="0.3">
      <c r="A324">
        <v>0</v>
      </c>
      <c r="B324">
        <v>16.899999999999999</v>
      </c>
      <c r="C324">
        <v>2</v>
      </c>
      <c r="D324">
        <v>1</v>
      </c>
    </row>
    <row r="325" spans="1:4" x14ac:dyDescent="0.3">
      <c r="A325">
        <v>0</v>
      </c>
      <c r="B325">
        <v>11.9</v>
      </c>
      <c r="C325">
        <v>4</v>
      </c>
      <c r="D325">
        <v>0</v>
      </c>
    </row>
    <row r="326" spans="1:4" x14ac:dyDescent="0.3">
      <c r="A326">
        <v>0</v>
      </c>
      <c r="B326">
        <v>14.6</v>
      </c>
      <c r="C326">
        <v>1</v>
      </c>
      <c r="D326">
        <v>0</v>
      </c>
    </row>
    <row r="327" spans="1:4" x14ac:dyDescent="0.3">
      <c r="A327">
        <v>0</v>
      </c>
      <c r="B327">
        <v>14.9</v>
      </c>
      <c r="C327">
        <v>2</v>
      </c>
      <c r="D327">
        <v>0</v>
      </c>
    </row>
    <row r="328" spans="1:4" x14ac:dyDescent="0.3">
      <c r="A328">
        <v>0</v>
      </c>
      <c r="B328">
        <v>12.9</v>
      </c>
      <c r="C328">
        <v>2</v>
      </c>
      <c r="D328">
        <v>0</v>
      </c>
    </row>
    <row r="329" spans="1:4" x14ac:dyDescent="0.3">
      <c r="A329">
        <v>0</v>
      </c>
      <c r="B329">
        <v>13.9</v>
      </c>
      <c r="C329">
        <v>1</v>
      </c>
      <c r="D329">
        <v>0</v>
      </c>
    </row>
    <row r="330" spans="1:4" x14ac:dyDescent="0.3">
      <c r="A330">
        <v>0</v>
      </c>
      <c r="B330">
        <v>16.100000000000001</v>
      </c>
      <c r="C330">
        <v>1</v>
      </c>
      <c r="D330">
        <v>0</v>
      </c>
    </row>
    <row r="331" spans="1:4" x14ac:dyDescent="0.3">
      <c r="A331">
        <v>0</v>
      </c>
      <c r="B331">
        <v>13.9</v>
      </c>
      <c r="C331">
        <v>2</v>
      </c>
      <c r="D331">
        <v>0</v>
      </c>
    </row>
    <row r="332" spans="1:4" x14ac:dyDescent="0.3">
      <c r="A332">
        <v>0</v>
      </c>
      <c r="B332">
        <v>12.8</v>
      </c>
      <c r="C332">
        <v>2</v>
      </c>
      <c r="D332">
        <v>0</v>
      </c>
    </row>
    <row r="333" spans="1:4" x14ac:dyDescent="0.3">
      <c r="A333">
        <v>0</v>
      </c>
      <c r="B333">
        <v>13.9</v>
      </c>
      <c r="C333">
        <v>2</v>
      </c>
      <c r="D333">
        <v>0</v>
      </c>
    </row>
    <row r="334" spans="1:4" x14ac:dyDescent="0.3">
      <c r="A334">
        <v>0</v>
      </c>
      <c r="B334">
        <v>9</v>
      </c>
      <c r="C334">
        <v>6</v>
      </c>
      <c r="D334">
        <v>0</v>
      </c>
    </row>
    <row r="335" spans="1:4" x14ac:dyDescent="0.3">
      <c r="A335">
        <v>0</v>
      </c>
      <c r="B335">
        <v>13.9</v>
      </c>
      <c r="C335">
        <v>1</v>
      </c>
      <c r="D335">
        <v>0</v>
      </c>
    </row>
    <row r="336" spans="1:4" x14ac:dyDescent="0.3">
      <c r="A336">
        <v>0</v>
      </c>
      <c r="B336">
        <v>13.9</v>
      </c>
      <c r="C336">
        <v>3</v>
      </c>
      <c r="D336">
        <v>0</v>
      </c>
    </row>
    <row r="337" spans="1:4" x14ac:dyDescent="0.3">
      <c r="A337">
        <v>0</v>
      </c>
      <c r="B337">
        <v>14</v>
      </c>
      <c r="C337">
        <v>3</v>
      </c>
      <c r="D337">
        <v>0</v>
      </c>
    </row>
    <row r="338" spans="1:4" x14ac:dyDescent="0.3">
      <c r="A338">
        <v>0</v>
      </c>
      <c r="B338">
        <v>12.9</v>
      </c>
      <c r="C338">
        <v>2</v>
      </c>
      <c r="D338">
        <v>0</v>
      </c>
    </row>
    <row r="339" spans="1:4" x14ac:dyDescent="0.3">
      <c r="A339">
        <v>0</v>
      </c>
      <c r="B339">
        <v>15.9</v>
      </c>
      <c r="C339">
        <v>1</v>
      </c>
      <c r="D339">
        <v>0</v>
      </c>
    </row>
    <row r="340" spans="1:4" x14ac:dyDescent="0.3">
      <c r="A340">
        <v>0</v>
      </c>
      <c r="B340">
        <v>14.9</v>
      </c>
      <c r="C340">
        <v>1</v>
      </c>
      <c r="D340">
        <v>0</v>
      </c>
    </row>
    <row r="341" spans="1:4" x14ac:dyDescent="0.3">
      <c r="A341">
        <v>0</v>
      </c>
      <c r="B341">
        <v>13.9</v>
      </c>
      <c r="C341">
        <v>6</v>
      </c>
      <c r="D341">
        <v>0</v>
      </c>
    </row>
    <row r="342" spans="1:4" x14ac:dyDescent="0.3">
      <c r="A342">
        <v>0</v>
      </c>
      <c r="B342">
        <v>12.9</v>
      </c>
      <c r="C342">
        <v>5</v>
      </c>
      <c r="D342">
        <v>0</v>
      </c>
    </row>
    <row r="343" spans="1:4" x14ac:dyDescent="0.3">
      <c r="A343">
        <v>0</v>
      </c>
      <c r="B343">
        <v>10.9</v>
      </c>
      <c r="C343">
        <v>5</v>
      </c>
      <c r="D343">
        <v>0</v>
      </c>
    </row>
    <row r="344" spans="1:4" x14ac:dyDescent="0.3">
      <c r="A344">
        <v>0</v>
      </c>
      <c r="B344">
        <v>13.9</v>
      </c>
      <c r="C344">
        <v>4</v>
      </c>
      <c r="D344">
        <v>0</v>
      </c>
    </row>
    <row r="345" spans="1:4" x14ac:dyDescent="0.3">
      <c r="A345">
        <v>0</v>
      </c>
      <c r="B345">
        <v>12.9</v>
      </c>
      <c r="C345">
        <v>4</v>
      </c>
      <c r="D345">
        <v>0</v>
      </c>
    </row>
    <row r="346" spans="1:4" x14ac:dyDescent="0.3">
      <c r="A346">
        <v>0</v>
      </c>
      <c r="B346">
        <v>15.9</v>
      </c>
      <c r="C346">
        <v>3</v>
      </c>
      <c r="D346">
        <v>0</v>
      </c>
    </row>
    <row r="347" spans="1:4" x14ac:dyDescent="0.3">
      <c r="A347">
        <v>0</v>
      </c>
      <c r="B347">
        <v>11.9</v>
      </c>
      <c r="C347">
        <v>3</v>
      </c>
      <c r="D347">
        <v>0</v>
      </c>
    </row>
    <row r="348" spans="1:4" x14ac:dyDescent="0.3">
      <c r="A348">
        <v>0</v>
      </c>
      <c r="B348">
        <v>14.9</v>
      </c>
      <c r="C348">
        <v>3</v>
      </c>
      <c r="D348">
        <v>0</v>
      </c>
    </row>
    <row r="349" spans="1:4" x14ac:dyDescent="0.3">
      <c r="A349">
        <v>0</v>
      </c>
      <c r="B349">
        <v>16.899999999999999</v>
      </c>
      <c r="C349">
        <v>3</v>
      </c>
      <c r="D349">
        <v>0</v>
      </c>
    </row>
    <row r="350" spans="1:4" x14ac:dyDescent="0.3">
      <c r="A350">
        <v>0</v>
      </c>
      <c r="B350">
        <v>8.9</v>
      </c>
      <c r="C350">
        <v>8</v>
      </c>
      <c r="D350">
        <v>1</v>
      </c>
    </row>
    <row r="351" spans="1:4" x14ac:dyDescent="0.3">
      <c r="A351">
        <v>0</v>
      </c>
      <c r="B351">
        <v>13.9</v>
      </c>
      <c r="C351">
        <v>4</v>
      </c>
      <c r="D351">
        <v>1</v>
      </c>
    </row>
    <row r="352" spans="1:4" x14ac:dyDescent="0.3">
      <c r="A352">
        <v>0</v>
      </c>
      <c r="B352">
        <v>13.9</v>
      </c>
      <c r="C352">
        <v>3</v>
      </c>
      <c r="D352">
        <v>1</v>
      </c>
    </row>
    <row r="353" spans="1:4" x14ac:dyDescent="0.3">
      <c r="A353">
        <v>0</v>
      </c>
      <c r="B353">
        <v>15.9</v>
      </c>
      <c r="C353">
        <v>1</v>
      </c>
      <c r="D353">
        <v>1</v>
      </c>
    </row>
    <row r="354" spans="1:4" x14ac:dyDescent="0.3">
      <c r="A354">
        <v>0</v>
      </c>
      <c r="B354">
        <v>25.9</v>
      </c>
      <c r="C354">
        <v>5</v>
      </c>
      <c r="D354">
        <v>0</v>
      </c>
    </row>
    <row r="355" spans="1:4" x14ac:dyDescent="0.3">
      <c r="A355">
        <v>0</v>
      </c>
      <c r="B355">
        <v>20.9</v>
      </c>
      <c r="C355">
        <v>4</v>
      </c>
      <c r="D355">
        <v>0</v>
      </c>
    </row>
    <row r="356" spans="1:4" x14ac:dyDescent="0.3">
      <c r="A356">
        <v>0</v>
      </c>
      <c r="B356">
        <v>32.9</v>
      </c>
      <c r="C356">
        <v>1</v>
      </c>
      <c r="D356">
        <v>0</v>
      </c>
    </row>
    <row r="357" spans="1:4" x14ac:dyDescent="0.3">
      <c r="A357">
        <v>0</v>
      </c>
      <c r="B357">
        <v>30.9</v>
      </c>
      <c r="C357">
        <v>1</v>
      </c>
      <c r="D357">
        <v>0</v>
      </c>
    </row>
    <row r="358" spans="1:4" x14ac:dyDescent="0.3">
      <c r="A358">
        <v>0</v>
      </c>
      <c r="B358">
        <v>30.9</v>
      </c>
      <c r="C358">
        <v>1</v>
      </c>
      <c r="D358">
        <v>0</v>
      </c>
    </row>
    <row r="359" spans="1:4" x14ac:dyDescent="0.3">
      <c r="A359">
        <v>0</v>
      </c>
      <c r="B359">
        <v>14.9</v>
      </c>
      <c r="C359">
        <v>6</v>
      </c>
      <c r="D359">
        <v>0</v>
      </c>
    </row>
    <row r="360" spans="1:4" x14ac:dyDescent="0.3">
      <c r="A360">
        <v>0</v>
      </c>
      <c r="B360">
        <v>25.9</v>
      </c>
      <c r="C360">
        <v>4</v>
      </c>
      <c r="D360">
        <v>0</v>
      </c>
    </row>
    <row r="361" spans="1:4" x14ac:dyDescent="0.3">
      <c r="A361">
        <v>0</v>
      </c>
      <c r="B361">
        <v>26.9</v>
      </c>
      <c r="C361">
        <v>3</v>
      </c>
      <c r="D361">
        <v>0</v>
      </c>
    </row>
    <row r="362" spans="1:4" x14ac:dyDescent="0.3">
      <c r="A362">
        <v>0</v>
      </c>
      <c r="B362">
        <v>25.4</v>
      </c>
      <c r="C362">
        <v>4</v>
      </c>
      <c r="D362">
        <v>0</v>
      </c>
    </row>
    <row r="363" spans="1:4" x14ac:dyDescent="0.3">
      <c r="A363">
        <v>0</v>
      </c>
      <c r="B363">
        <v>23.9</v>
      </c>
      <c r="C363">
        <v>4</v>
      </c>
      <c r="D363">
        <v>0</v>
      </c>
    </row>
    <row r="364" spans="1:4" x14ac:dyDescent="0.3">
      <c r="A364">
        <v>0</v>
      </c>
      <c r="B364">
        <v>25.9</v>
      </c>
      <c r="C364">
        <v>4</v>
      </c>
      <c r="D364">
        <v>0</v>
      </c>
    </row>
    <row r="365" spans="1:4" x14ac:dyDescent="0.3">
      <c r="A365">
        <v>0</v>
      </c>
      <c r="B365">
        <v>25.9</v>
      </c>
      <c r="C365">
        <v>4</v>
      </c>
      <c r="D365">
        <v>0</v>
      </c>
    </row>
    <row r="366" spans="1:4" x14ac:dyDescent="0.3">
      <c r="A366">
        <v>0</v>
      </c>
      <c r="B366">
        <v>26.4</v>
      </c>
      <c r="C366">
        <v>3</v>
      </c>
      <c r="D366">
        <v>0</v>
      </c>
    </row>
    <row r="367" spans="1:4" x14ac:dyDescent="0.3">
      <c r="A367">
        <v>0</v>
      </c>
      <c r="B367">
        <v>25.4</v>
      </c>
      <c r="C367">
        <v>3</v>
      </c>
      <c r="D367">
        <v>0</v>
      </c>
    </row>
    <row r="368" spans="1:4" x14ac:dyDescent="0.3">
      <c r="A368">
        <v>0</v>
      </c>
      <c r="B368">
        <v>25.9</v>
      </c>
      <c r="C368">
        <v>3</v>
      </c>
      <c r="D368">
        <v>0</v>
      </c>
    </row>
    <row r="369" spans="1:4" x14ac:dyDescent="0.3">
      <c r="A369">
        <v>0</v>
      </c>
      <c r="B369">
        <v>28.4</v>
      </c>
      <c r="C369">
        <v>2</v>
      </c>
      <c r="D369">
        <v>0</v>
      </c>
    </row>
    <row r="370" spans="1:4" x14ac:dyDescent="0.3">
      <c r="A370">
        <v>0</v>
      </c>
      <c r="B370">
        <v>26.9</v>
      </c>
      <c r="C370">
        <v>2</v>
      </c>
      <c r="D370">
        <v>0</v>
      </c>
    </row>
    <row r="371" spans="1:4" x14ac:dyDescent="0.3">
      <c r="A371">
        <v>0</v>
      </c>
      <c r="B371">
        <v>20.8</v>
      </c>
      <c r="C371">
        <v>3</v>
      </c>
      <c r="D371">
        <v>0</v>
      </c>
    </row>
    <row r="372" spans="1:4" x14ac:dyDescent="0.3">
      <c r="A372">
        <v>0</v>
      </c>
      <c r="B372">
        <v>17.899999999999999</v>
      </c>
      <c r="C372">
        <v>7</v>
      </c>
      <c r="D372">
        <v>0</v>
      </c>
    </row>
    <row r="373" spans="1:4" x14ac:dyDescent="0.3">
      <c r="A373">
        <v>0</v>
      </c>
      <c r="B373">
        <v>21.9</v>
      </c>
      <c r="C373">
        <v>4</v>
      </c>
      <c r="D373">
        <v>0</v>
      </c>
    </row>
    <row r="374" spans="1:4" x14ac:dyDescent="0.3">
      <c r="A374">
        <v>0</v>
      </c>
      <c r="B374">
        <v>50.9</v>
      </c>
      <c r="C374">
        <v>3</v>
      </c>
      <c r="D374">
        <v>0</v>
      </c>
    </row>
    <row r="375" spans="1:4" x14ac:dyDescent="0.3">
      <c r="A375">
        <v>0</v>
      </c>
      <c r="B375">
        <v>49.9</v>
      </c>
      <c r="C375">
        <v>3</v>
      </c>
      <c r="D375">
        <v>0</v>
      </c>
    </row>
    <row r="376" spans="1:4" x14ac:dyDescent="0.3">
      <c r="A376">
        <v>0</v>
      </c>
      <c r="B376">
        <v>51.9</v>
      </c>
      <c r="C376">
        <v>3</v>
      </c>
      <c r="D376">
        <v>0</v>
      </c>
    </row>
    <row r="377" spans="1:4" x14ac:dyDescent="0.3">
      <c r="A377">
        <v>0</v>
      </c>
      <c r="B377">
        <v>22.9</v>
      </c>
      <c r="C377">
        <v>4</v>
      </c>
      <c r="D377">
        <v>0</v>
      </c>
    </row>
    <row r="378" spans="1:4" x14ac:dyDescent="0.3">
      <c r="A378">
        <v>0</v>
      </c>
      <c r="B378">
        <v>26.9</v>
      </c>
      <c r="C378">
        <v>4</v>
      </c>
      <c r="D378">
        <v>0</v>
      </c>
    </row>
    <row r="379" spans="1:4" x14ac:dyDescent="0.3">
      <c r="A379">
        <v>0</v>
      </c>
      <c r="B379">
        <v>41.9</v>
      </c>
      <c r="C379">
        <v>3</v>
      </c>
      <c r="D379">
        <v>0</v>
      </c>
    </row>
    <row r="380" spans="1:4" x14ac:dyDescent="0.3">
      <c r="A380">
        <v>0</v>
      </c>
      <c r="B380">
        <v>41.5</v>
      </c>
      <c r="C380">
        <v>3</v>
      </c>
      <c r="D380">
        <v>0</v>
      </c>
    </row>
    <row r="381" spans="1:4" x14ac:dyDescent="0.3">
      <c r="A381">
        <v>0</v>
      </c>
      <c r="B381">
        <v>41.5</v>
      </c>
      <c r="C381">
        <v>3</v>
      </c>
      <c r="D381">
        <v>0</v>
      </c>
    </row>
    <row r="382" spans="1:4" x14ac:dyDescent="0.3">
      <c r="A382">
        <v>0</v>
      </c>
      <c r="B382">
        <v>41.5</v>
      </c>
      <c r="C382">
        <v>3</v>
      </c>
      <c r="D382">
        <v>0</v>
      </c>
    </row>
    <row r="383" spans="1:4" x14ac:dyDescent="0.3">
      <c r="A383">
        <v>0</v>
      </c>
      <c r="B383">
        <v>35.9</v>
      </c>
      <c r="C383">
        <v>2</v>
      </c>
      <c r="D383">
        <v>0</v>
      </c>
    </row>
    <row r="384" spans="1:4" x14ac:dyDescent="0.3">
      <c r="A384">
        <v>0</v>
      </c>
      <c r="B384">
        <v>37.9</v>
      </c>
      <c r="C384">
        <v>3</v>
      </c>
      <c r="D384">
        <v>0</v>
      </c>
    </row>
    <row r="385" spans="1:4" x14ac:dyDescent="0.3">
      <c r="A385">
        <v>0</v>
      </c>
      <c r="B385">
        <v>35.9</v>
      </c>
      <c r="C385">
        <v>3</v>
      </c>
      <c r="D385">
        <v>0</v>
      </c>
    </row>
    <row r="386" spans="1:4" x14ac:dyDescent="0.3">
      <c r="A386">
        <v>0</v>
      </c>
      <c r="B386">
        <v>37.9</v>
      </c>
      <c r="C386">
        <v>3</v>
      </c>
      <c r="D386">
        <v>0</v>
      </c>
    </row>
    <row r="387" spans="1:4" x14ac:dyDescent="0.3">
      <c r="A387">
        <v>0</v>
      </c>
      <c r="B387">
        <v>38.5</v>
      </c>
      <c r="C387">
        <v>3</v>
      </c>
      <c r="D387">
        <v>0</v>
      </c>
    </row>
    <row r="388" spans="1:4" x14ac:dyDescent="0.3">
      <c r="A388">
        <v>0</v>
      </c>
      <c r="B388">
        <v>36.9</v>
      </c>
      <c r="C388">
        <v>3</v>
      </c>
      <c r="D388">
        <v>0</v>
      </c>
    </row>
    <row r="389" spans="1:4" x14ac:dyDescent="0.3">
      <c r="A389">
        <v>0</v>
      </c>
      <c r="B389">
        <v>36.9</v>
      </c>
      <c r="C389">
        <v>3</v>
      </c>
      <c r="D389">
        <v>0</v>
      </c>
    </row>
    <row r="390" spans="1:4" x14ac:dyDescent="0.3">
      <c r="A390">
        <v>0</v>
      </c>
      <c r="B390">
        <v>37.9</v>
      </c>
      <c r="C390">
        <v>3</v>
      </c>
      <c r="D390">
        <v>0</v>
      </c>
    </row>
    <row r="391" spans="1:4" x14ac:dyDescent="0.3">
      <c r="A391">
        <v>0</v>
      </c>
      <c r="B391">
        <v>25.9</v>
      </c>
      <c r="C391">
        <v>3</v>
      </c>
      <c r="D391">
        <v>0</v>
      </c>
    </row>
    <row r="392" spans="1:4" x14ac:dyDescent="0.3">
      <c r="A392">
        <v>0</v>
      </c>
      <c r="B392">
        <v>41.9</v>
      </c>
      <c r="C392">
        <v>2</v>
      </c>
      <c r="D392">
        <v>0</v>
      </c>
    </row>
    <row r="393" spans="1:4" x14ac:dyDescent="0.3">
      <c r="A393">
        <v>0</v>
      </c>
      <c r="B393">
        <v>46.9</v>
      </c>
      <c r="C393">
        <v>1</v>
      </c>
      <c r="D393">
        <v>0</v>
      </c>
    </row>
    <row r="394" spans="1:4" x14ac:dyDescent="0.3">
      <c r="A394">
        <v>0</v>
      </c>
      <c r="B394">
        <v>46.9</v>
      </c>
      <c r="C394">
        <v>1</v>
      </c>
      <c r="D394">
        <v>0</v>
      </c>
    </row>
    <row r="395" spans="1:4" x14ac:dyDescent="0.3">
      <c r="A395">
        <v>0</v>
      </c>
      <c r="B395">
        <v>46.9</v>
      </c>
      <c r="C395">
        <v>1</v>
      </c>
      <c r="D395">
        <v>0</v>
      </c>
    </row>
    <row r="396" spans="1:4" x14ac:dyDescent="0.3">
      <c r="A396">
        <v>0</v>
      </c>
      <c r="B396">
        <v>46.9</v>
      </c>
      <c r="C396">
        <v>1</v>
      </c>
      <c r="D396">
        <v>0</v>
      </c>
    </row>
    <row r="397" spans="1:4" x14ac:dyDescent="0.3">
      <c r="A397">
        <v>0</v>
      </c>
      <c r="B397">
        <v>53.9</v>
      </c>
      <c r="C397">
        <v>2</v>
      </c>
      <c r="D397">
        <v>1</v>
      </c>
    </row>
    <row r="398" spans="1:4" x14ac:dyDescent="0.3">
      <c r="A398">
        <v>0</v>
      </c>
      <c r="B398">
        <v>34.9</v>
      </c>
      <c r="C398">
        <v>3</v>
      </c>
      <c r="D398">
        <v>1</v>
      </c>
    </row>
    <row r="399" spans="1:4" x14ac:dyDescent="0.3">
      <c r="A399">
        <v>0</v>
      </c>
      <c r="B399">
        <v>36.9</v>
      </c>
      <c r="C399">
        <v>3</v>
      </c>
      <c r="D399">
        <v>1</v>
      </c>
    </row>
    <row r="400" spans="1:4" x14ac:dyDescent="0.3">
      <c r="A400">
        <v>0</v>
      </c>
      <c r="B400">
        <v>37.9</v>
      </c>
      <c r="C400">
        <v>3</v>
      </c>
      <c r="D400">
        <v>1</v>
      </c>
    </row>
    <row r="401" spans="1:4" x14ac:dyDescent="0.3">
      <c r="A401">
        <v>0</v>
      </c>
      <c r="B401">
        <v>35.9</v>
      </c>
      <c r="C401">
        <v>3</v>
      </c>
      <c r="D401">
        <v>1</v>
      </c>
    </row>
    <row r="402" spans="1:4" x14ac:dyDescent="0.3">
      <c r="A402">
        <v>0</v>
      </c>
      <c r="B402">
        <v>38.9</v>
      </c>
      <c r="C402">
        <v>1</v>
      </c>
      <c r="D402">
        <v>1</v>
      </c>
    </row>
    <row r="403" spans="1:4" x14ac:dyDescent="0.3">
      <c r="A403">
        <v>0</v>
      </c>
      <c r="B403">
        <v>38.9</v>
      </c>
      <c r="C403">
        <v>1</v>
      </c>
      <c r="D403">
        <v>1</v>
      </c>
    </row>
    <row r="404" spans="1:4" x14ac:dyDescent="0.3">
      <c r="A404">
        <v>0</v>
      </c>
      <c r="B404">
        <v>38.9</v>
      </c>
      <c r="C404">
        <v>1</v>
      </c>
      <c r="D404">
        <v>1</v>
      </c>
    </row>
    <row r="405" spans="1:4" x14ac:dyDescent="0.3">
      <c r="A405">
        <v>0</v>
      </c>
      <c r="B405">
        <v>36.9</v>
      </c>
      <c r="C405">
        <v>3</v>
      </c>
      <c r="D405">
        <v>1</v>
      </c>
    </row>
    <row r="406" spans="1:4" x14ac:dyDescent="0.3">
      <c r="A406">
        <v>0</v>
      </c>
      <c r="B406">
        <v>26.8</v>
      </c>
      <c r="C406">
        <v>3</v>
      </c>
      <c r="D406">
        <v>1</v>
      </c>
    </row>
    <row r="407" spans="1:4" x14ac:dyDescent="0.3">
      <c r="A407">
        <v>0</v>
      </c>
      <c r="B407">
        <v>34.9</v>
      </c>
      <c r="C407">
        <v>3</v>
      </c>
      <c r="D407">
        <v>1</v>
      </c>
    </row>
    <row r="408" spans="1:4" x14ac:dyDescent="0.3">
      <c r="A408">
        <v>0</v>
      </c>
      <c r="B408">
        <v>44.9</v>
      </c>
      <c r="C408">
        <v>1</v>
      </c>
      <c r="D408">
        <v>1</v>
      </c>
    </row>
    <row r="409" spans="1:4" x14ac:dyDescent="0.3">
      <c r="A409">
        <v>0</v>
      </c>
      <c r="B409">
        <v>36.9</v>
      </c>
      <c r="C409">
        <v>5</v>
      </c>
      <c r="D409">
        <v>0</v>
      </c>
    </row>
    <row r="410" spans="1:4" x14ac:dyDescent="0.3">
      <c r="A410">
        <v>0</v>
      </c>
      <c r="B410">
        <v>41.9</v>
      </c>
      <c r="C410">
        <v>3</v>
      </c>
      <c r="D410">
        <v>0</v>
      </c>
    </row>
    <row r="411" spans="1:4" x14ac:dyDescent="0.3">
      <c r="A411">
        <v>0</v>
      </c>
      <c r="B411">
        <v>55.9</v>
      </c>
      <c r="C411">
        <v>3</v>
      </c>
      <c r="D411">
        <v>0</v>
      </c>
    </row>
    <row r="412" spans="1:4" x14ac:dyDescent="0.3">
      <c r="A412">
        <v>0</v>
      </c>
      <c r="B412">
        <v>63.9</v>
      </c>
      <c r="C412">
        <v>2</v>
      </c>
      <c r="D412">
        <v>0</v>
      </c>
    </row>
    <row r="413" spans="1:4" x14ac:dyDescent="0.3">
      <c r="A413">
        <v>0</v>
      </c>
      <c r="B413">
        <v>64.900000000000006</v>
      </c>
      <c r="C413">
        <v>2</v>
      </c>
      <c r="D413">
        <v>0</v>
      </c>
    </row>
    <row r="414" spans="1:4" x14ac:dyDescent="0.3">
      <c r="A414">
        <v>1</v>
      </c>
      <c r="B414">
        <v>14.9</v>
      </c>
      <c r="C414">
        <v>3</v>
      </c>
      <c r="D414">
        <v>0</v>
      </c>
    </row>
    <row r="415" spans="1:4" x14ac:dyDescent="0.3">
      <c r="A415">
        <v>1</v>
      </c>
      <c r="B415">
        <v>12.9</v>
      </c>
      <c r="C415">
        <v>4</v>
      </c>
      <c r="D415">
        <v>1</v>
      </c>
    </row>
    <row r="416" spans="1:4" x14ac:dyDescent="0.3">
      <c r="A416">
        <v>1</v>
      </c>
      <c r="B416">
        <v>12.9</v>
      </c>
      <c r="C416">
        <v>4</v>
      </c>
      <c r="D416">
        <v>1</v>
      </c>
    </row>
    <row r="417" spans="1:4" x14ac:dyDescent="0.3">
      <c r="A417">
        <v>1</v>
      </c>
      <c r="B417">
        <v>17.8</v>
      </c>
      <c r="C417">
        <v>3</v>
      </c>
      <c r="D417">
        <v>1</v>
      </c>
    </row>
    <row r="418" spans="1:4" x14ac:dyDescent="0.3">
      <c r="A418">
        <v>0</v>
      </c>
      <c r="B418">
        <v>13.4</v>
      </c>
      <c r="C418">
        <v>2</v>
      </c>
      <c r="D418">
        <v>0</v>
      </c>
    </row>
    <row r="419" spans="1:4" x14ac:dyDescent="0.3">
      <c r="A419">
        <v>0</v>
      </c>
      <c r="B419">
        <v>13.9</v>
      </c>
      <c r="C419">
        <v>1</v>
      </c>
      <c r="D419">
        <v>0</v>
      </c>
    </row>
    <row r="420" spans="1:4" x14ac:dyDescent="0.3">
      <c r="A420">
        <v>0</v>
      </c>
      <c r="B420">
        <v>13.8</v>
      </c>
      <c r="C420">
        <v>2</v>
      </c>
      <c r="D420">
        <v>0</v>
      </c>
    </row>
    <row r="421" spans="1:4" x14ac:dyDescent="0.3">
      <c r="A421">
        <v>0</v>
      </c>
      <c r="B421">
        <v>9.9</v>
      </c>
      <c r="C421">
        <v>3</v>
      </c>
      <c r="D421">
        <v>0</v>
      </c>
    </row>
    <row r="422" spans="1:4" x14ac:dyDescent="0.3">
      <c r="A422">
        <v>0</v>
      </c>
      <c r="B422">
        <v>9.9</v>
      </c>
      <c r="C422">
        <v>3</v>
      </c>
      <c r="D422">
        <v>0</v>
      </c>
    </row>
    <row r="423" spans="1:4" x14ac:dyDescent="0.3">
      <c r="A423">
        <v>0</v>
      </c>
      <c r="B423">
        <v>9.8000000000000007</v>
      </c>
      <c r="C423">
        <v>3</v>
      </c>
      <c r="D423">
        <v>0</v>
      </c>
    </row>
    <row r="424" spans="1:4" x14ac:dyDescent="0.3">
      <c r="A424">
        <v>0</v>
      </c>
      <c r="B424">
        <v>9.6999999999999993</v>
      </c>
      <c r="C424">
        <v>3</v>
      </c>
      <c r="D424">
        <v>0</v>
      </c>
    </row>
    <row r="425" spans="1:4" x14ac:dyDescent="0.3">
      <c r="A425">
        <v>0</v>
      </c>
      <c r="B425">
        <v>10.9</v>
      </c>
      <c r="C425">
        <v>3</v>
      </c>
      <c r="D425">
        <v>0</v>
      </c>
    </row>
    <row r="426" spans="1:4" x14ac:dyDescent="0.3">
      <c r="A426">
        <v>0</v>
      </c>
      <c r="B426">
        <v>16.8</v>
      </c>
      <c r="C426">
        <v>1</v>
      </c>
      <c r="D426">
        <v>0</v>
      </c>
    </row>
    <row r="427" spans="1:4" x14ac:dyDescent="0.3">
      <c r="A427">
        <v>0</v>
      </c>
      <c r="B427">
        <v>25.4</v>
      </c>
      <c r="C427">
        <v>3</v>
      </c>
      <c r="D427">
        <v>0</v>
      </c>
    </row>
    <row r="428" spans="1:4" x14ac:dyDescent="0.3">
      <c r="A428">
        <v>0</v>
      </c>
      <c r="B428">
        <v>11.5</v>
      </c>
      <c r="C428">
        <v>7</v>
      </c>
      <c r="D428">
        <v>1</v>
      </c>
    </row>
    <row r="429" spans="1:4" x14ac:dyDescent="0.3">
      <c r="A429">
        <v>0</v>
      </c>
      <c r="B429">
        <v>15.8</v>
      </c>
      <c r="C429">
        <v>3</v>
      </c>
      <c r="D429">
        <v>0</v>
      </c>
    </row>
    <row r="430" spans="1:4" x14ac:dyDescent="0.3">
      <c r="A430">
        <v>0</v>
      </c>
      <c r="B430">
        <v>13.9</v>
      </c>
      <c r="C430">
        <v>3</v>
      </c>
      <c r="D430">
        <v>0</v>
      </c>
    </row>
    <row r="431" spans="1:4" x14ac:dyDescent="0.3">
      <c r="A431">
        <v>0</v>
      </c>
      <c r="B431">
        <v>17.899999999999999</v>
      </c>
      <c r="C431">
        <v>1</v>
      </c>
      <c r="D431">
        <v>0</v>
      </c>
    </row>
    <row r="432" spans="1:4" x14ac:dyDescent="0.3">
      <c r="A432">
        <v>0</v>
      </c>
      <c r="B432">
        <v>9</v>
      </c>
      <c r="C432">
        <v>7</v>
      </c>
      <c r="D432">
        <v>0</v>
      </c>
    </row>
    <row r="433" spans="1:4" x14ac:dyDescent="0.3">
      <c r="A433">
        <v>0</v>
      </c>
      <c r="B433">
        <v>11</v>
      </c>
      <c r="C433">
        <v>6</v>
      </c>
      <c r="D433">
        <v>0</v>
      </c>
    </row>
    <row r="434" spans="1:4" x14ac:dyDescent="0.3">
      <c r="A434">
        <v>0</v>
      </c>
      <c r="B434">
        <v>9</v>
      </c>
      <c r="C434">
        <v>5</v>
      </c>
      <c r="D434">
        <v>0</v>
      </c>
    </row>
    <row r="435" spans="1:4" x14ac:dyDescent="0.3">
      <c r="A435">
        <v>0</v>
      </c>
      <c r="B435">
        <v>14.8</v>
      </c>
      <c r="C435">
        <v>4</v>
      </c>
      <c r="D435">
        <v>0</v>
      </c>
    </row>
    <row r="436" spans="1:4" x14ac:dyDescent="0.3">
      <c r="A436">
        <v>0</v>
      </c>
      <c r="B436">
        <v>14</v>
      </c>
      <c r="C436">
        <v>4</v>
      </c>
      <c r="D436">
        <v>0</v>
      </c>
    </row>
    <row r="437" spans="1:4" x14ac:dyDescent="0.3">
      <c r="A437">
        <v>0</v>
      </c>
      <c r="B437">
        <v>11.9</v>
      </c>
      <c r="C437">
        <v>4</v>
      </c>
      <c r="D437">
        <v>0</v>
      </c>
    </row>
    <row r="438" spans="1:4" x14ac:dyDescent="0.3">
      <c r="A438">
        <v>0</v>
      </c>
      <c r="B438">
        <v>11.9</v>
      </c>
      <c r="C438">
        <v>4</v>
      </c>
      <c r="D438">
        <v>0</v>
      </c>
    </row>
    <row r="439" spans="1:4" x14ac:dyDescent="0.3">
      <c r="A439">
        <v>0</v>
      </c>
      <c r="B439">
        <v>8.9</v>
      </c>
      <c r="C439">
        <v>4</v>
      </c>
      <c r="D439">
        <v>0</v>
      </c>
    </row>
    <row r="440" spans="1:4" x14ac:dyDescent="0.3">
      <c r="A440">
        <v>0</v>
      </c>
      <c r="B440">
        <v>15.9</v>
      </c>
      <c r="C440">
        <v>3</v>
      </c>
      <c r="D440">
        <v>0</v>
      </c>
    </row>
    <row r="441" spans="1:4" x14ac:dyDescent="0.3">
      <c r="A441">
        <v>0</v>
      </c>
      <c r="B441">
        <v>14.5</v>
      </c>
      <c r="C441">
        <v>3</v>
      </c>
      <c r="D441">
        <v>0</v>
      </c>
    </row>
    <row r="442" spans="1:4" x14ac:dyDescent="0.3">
      <c r="A442">
        <v>0</v>
      </c>
      <c r="B442">
        <v>17.899999999999999</v>
      </c>
      <c r="C442">
        <v>3</v>
      </c>
      <c r="D442">
        <v>0</v>
      </c>
    </row>
    <row r="443" spans="1:4" x14ac:dyDescent="0.3">
      <c r="A443">
        <v>0</v>
      </c>
      <c r="B443">
        <v>17</v>
      </c>
      <c r="C443">
        <v>3</v>
      </c>
      <c r="D443">
        <v>0</v>
      </c>
    </row>
    <row r="444" spans="1:4" x14ac:dyDescent="0.3">
      <c r="A444">
        <v>0</v>
      </c>
      <c r="B444">
        <v>15</v>
      </c>
      <c r="C444">
        <v>3</v>
      </c>
      <c r="D444">
        <v>0</v>
      </c>
    </row>
    <row r="445" spans="1:4" x14ac:dyDescent="0.3">
      <c r="A445">
        <v>0</v>
      </c>
      <c r="B445">
        <v>13.9</v>
      </c>
      <c r="C445">
        <v>3</v>
      </c>
      <c r="D445">
        <v>0</v>
      </c>
    </row>
    <row r="446" spans="1:4" x14ac:dyDescent="0.3">
      <c r="A446">
        <v>0</v>
      </c>
      <c r="B446">
        <v>17.899999999999999</v>
      </c>
      <c r="C446">
        <v>2</v>
      </c>
      <c r="D446">
        <v>0</v>
      </c>
    </row>
    <row r="447" spans="1:4" x14ac:dyDescent="0.3">
      <c r="A447">
        <v>0</v>
      </c>
      <c r="B447">
        <v>19</v>
      </c>
      <c r="C447">
        <v>2</v>
      </c>
      <c r="D447">
        <v>0</v>
      </c>
    </row>
    <row r="448" spans="1:4" x14ac:dyDescent="0.3">
      <c r="A448">
        <v>0</v>
      </c>
      <c r="B448">
        <v>18.899999999999999</v>
      </c>
      <c r="C448">
        <v>2</v>
      </c>
      <c r="D448">
        <v>0</v>
      </c>
    </row>
    <row r="449" spans="1:4" x14ac:dyDescent="0.3">
      <c r="A449">
        <v>0</v>
      </c>
      <c r="B449">
        <v>18.899999999999999</v>
      </c>
      <c r="C449">
        <v>2</v>
      </c>
      <c r="D449">
        <v>0</v>
      </c>
    </row>
    <row r="450" spans="1:4" x14ac:dyDescent="0.3">
      <c r="A450">
        <v>0</v>
      </c>
      <c r="B450">
        <v>19</v>
      </c>
      <c r="C450">
        <v>1</v>
      </c>
      <c r="D450">
        <v>0</v>
      </c>
    </row>
    <row r="451" spans="1:4" x14ac:dyDescent="0.3">
      <c r="A451">
        <v>0</v>
      </c>
      <c r="B451">
        <v>19.899999999999999</v>
      </c>
      <c r="C451">
        <v>1</v>
      </c>
      <c r="D451">
        <v>0</v>
      </c>
    </row>
    <row r="452" spans="1:4" x14ac:dyDescent="0.3">
      <c r="A452">
        <v>0</v>
      </c>
      <c r="B452">
        <v>19.899999999999999</v>
      </c>
      <c r="C452">
        <v>1</v>
      </c>
      <c r="D452">
        <v>0</v>
      </c>
    </row>
    <row r="453" spans="1:4" x14ac:dyDescent="0.3">
      <c r="A453">
        <v>0</v>
      </c>
      <c r="B453">
        <v>20</v>
      </c>
      <c r="C453">
        <v>1</v>
      </c>
      <c r="D453">
        <v>0</v>
      </c>
    </row>
    <row r="454" spans="1:4" x14ac:dyDescent="0.3">
      <c r="A454">
        <v>0</v>
      </c>
      <c r="B454">
        <v>8.6999999999999993</v>
      </c>
      <c r="C454">
        <v>6</v>
      </c>
      <c r="D454">
        <v>0</v>
      </c>
    </row>
    <row r="455" spans="1:4" x14ac:dyDescent="0.3">
      <c r="A455">
        <v>0</v>
      </c>
      <c r="B455">
        <v>20.9</v>
      </c>
      <c r="C455">
        <v>3</v>
      </c>
      <c r="D455">
        <v>0</v>
      </c>
    </row>
    <row r="456" spans="1:4" x14ac:dyDescent="0.3">
      <c r="A456">
        <v>0</v>
      </c>
      <c r="B456">
        <v>16</v>
      </c>
      <c r="C456">
        <v>2</v>
      </c>
      <c r="D456">
        <v>0</v>
      </c>
    </row>
    <row r="457" spans="1:4" x14ac:dyDescent="0.3">
      <c r="A457">
        <v>0</v>
      </c>
      <c r="B457">
        <v>6.9</v>
      </c>
      <c r="C457">
        <v>8</v>
      </c>
      <c r="D457">
        <v>0</v>
      </c>
    </row>
    <row r="458" spans="1:4" x14ac:dyDescent="0.3">
      <c r="A458">
        <v>0</v>
      </c>
      <c r="B458">
        <v>10.5</v>
      </c>
      <c r="C458">
        <v>7</v>
      </c>
      <c r="D458">
        <v>0</v>
      </c>
    </row>
    <row r="459" spans="1:4" x14ac:dyDescent="0.3">
      <c r="A459">
        <v>0</v>
      </c>
      <c r="B459">
        <v>11.3</v>
      </c>
      <c r="C459">
        <v>5</v>
      </c>
      <c r="D459">
        <v>0</v>
      </c>
    </row>
    <row r="460" spans="1:4" x14ac:dyDescent="0.3">
      <c r="A460">
        <v>0</v>
      </c>
      <c r="B460">
        <v>18</v>
      </c>
      <c r="C460">
        <v>4</v>
      </c>
      <c r="D460">
        <v>0</v>
      </c>
    </row>
    <row r="461" spans="1:4" x14ac:dyDescent="0.3">
      <c r="A461">
        <v>0</v>
      </c>
      <c r="B461">
        <v>17</v>
      </c>
      <c r="C461">
        <v>4</v>
      </c>
      <c r="D461">
        <v>0</v>
      </c>
    </row>
    <row r="462" spans="1:4" x14ac:dyDescent="0.3">
      <c r="A462">
        <v>0</v>
      </c>
      <c r="B462">
        <v>22.9</v>
      </c>
      <c r="C462">
        <v>2</v>
      </c>
      <c r="D462">
        <v>0</v>
      </c>
    </row>
    <row r="463" spans="1:4" x14ac:dyDescent="0.3">
      <c r="A463">
        <v>0</v>
      </c>
      <c r="B463">
        <v>18.5</v>
      </c>
      <c r="C463">
        <v>1</v>
      </c>
      <c r="D463">
        <v>0</v>
      </c>
    </row>
    <row r="464" spans="1:4" x14ac:dyDescent="0.3">
      <c r="A464">
        <v>0</v>
      </c>
      <c r="B464">
        <v>21</v>
      </c>
      <c r="C464">
        <v>4</v>
      </c>
      <c r="D464">
        <v>0</v>
      </c>
    </row>
    <row r="465" spans="1:4" x14ac:dyDescent="0.3">
      <c r="A465">
        <v>0</v>
      </c>
      <c r="B465">
        <v>21.4</v>
      </c>
      <c r="C465">
        <v>2</v>
      </c>
      <c r="D465">
        <v>1</v>
      </c>
    </row>
    <row r="466" spans="1:4" x14ac:dyDescent="0.3">
      <c r="A466">
        <v>0</v>
      </c>
      <c r="B466">
        <v>19</v>
      </c>
      <c r="C466">
        <v>5</v>
      </c>
      <c r="D466">
        <v>1</v>
      </c>
    </row>
    <row r="467" spans="1:4" x14ac:dyDescent="0.3">
      <c r="A467">
        <v>0</v>
      </c>
      <c r="B467">
        <v>15.5</v>
      </c>
      <c r="C467">
        <v>4</v>
      </c>
      <c r="D467">
        <v>1</v>
      </c>
    </row>
    <row r="468" spans="1:4" x14ac:dyDescent="0.3">
      <c r="A468">
        <v>0</v>
      </c>
      <c r="B468">
        <v>18.899999999999999</v>
      </c>
      <c r="C468">
        <v>1</v>
      </c>
      <c r="D468">
        <v>1</v>
      </c>
    </row>
    <row r="469" spans="1:4" x14ac:dyDescent="0.3">
      <c r="A469">
        <v>0</v>
      </c>
      <c r="B469">
        <v>18</v>
      </c>
      <c r="C469">
        <v>1</v>
      </c>
      <c r="D469">
        <v>1</v>
      </c>
    </row>
    <row r="470" spans="1:4" x14ac:dyDescent="0.3">
      <c r="A470">
        <v>0</v>
      </c>
      <c r="B470">
        <v>11.4</v>
      </c>
      <c r="C470">
        <v>7</v>
      </c>
      <c r="D470">
        <v>1</v>
      </c>
    </row>
    <row r="471" spans="1:4" x14ac:dyDescent="0.3">
      <c r="A471">
        <v>0</v>
      </c>
      <c r="B471">
        <v>20</v>
      </c>
      <c r="C471">
        <v>4</v>
      </c>
      <c r="D471">
        <v>1</v>
      </c>
    </row>
    <row r="472" spans="1:4" x14ac:dyDescent="0.3">
      <c r="A472">
        <v>0</v>
      </c>
      <c r="B472">
        <v>27.9</v>
      </c>
      <c r="C472">
        <v>1</v>
      </c>
      <c r="D472">
        <v>1</v>
      </c>
    </row>
    <row r="473" spans="1:4" x14ac:dyDescent="0.3">
      <c r="A473">
        <v>0</v>
      </c>
      <c r="B473">
        <v>20</v>
      </c>
      <c r="C473">
        <v>4</v>
      </c>
      <c r="D473">
        <v>1</v>
      </c>
    </row>
    <row r="474" spans="1:4" x14ac:dyDescent="0.3">
      <c r="A474">
        <v>0</v>
      </c>
      <c r="B474">
        <v>12</v>
      </c>
      <c r="C474">
        <v>4</v>
      </c>
      <c r="D474">
        <v>0</v>
      </c>
    </row>
    <row r="475" spans="1:4" x14ac:dyDescent="0.3">
      <c r="A475">
        <v>0</v>
      </c>
      <c r="B475">
        <v>16.899999999999999</v>
      </c>
      <c r="C475">
        <v>2</v>
      </c>
      <c r="D475">
        <v>0</v>
      </c>
    </row>
    <row r="476" spans="1:4" x14ac:dyDescent="0.3">
      <c r="A476">
        <v>0</v>
      </c>
      <c r="B476">
        <v>11.4</v>
      </c>
      <c r="C476">
        <v>2</v>
      </c>
      <c r="D476">
        <v>0</v>
      </c>
    </row>
    <row r="477" spans="1:4" x14ac:dyDescent="0.3">
      <c r="A477">
        <v>0</v>
      </c>
      <c r="B477">
        <v>17.899999999999999</v>
      </c>
      <c r="C477">
        <v>1</v>
      </c>
      <c r="D477">
        <v>0</v>
      </c>
    </row>
    <row r="478" spans="1:4" x14ac:dyDescent="0.3">
      <c r="A478">
        <v>0</v>
      </c>
      <c r="B478">
        <v>15</v>
      </c>
      <c r="C478">
        <v>1</v>
      </c>
      <c r="D478">
        <v>0</v>
      </c>
    </row>
    <row r="479" spans="1:4" x14ac:dyDescent="0.3">
      <c r="A479">
        <v>0</v>
      </c>
      <c r="B479">
        <v>17</v>
      </c>
      <c r="C479">
        <v>1</v>
      </c>
      <c r="D479">
        <v>0</v>
      </c>
    </row>
    <row r="480" spans="1:4" x14ac:dyDescent="0.3">
      <c r="A480">
        <v>0</v>
      </c>
      <c r="B480">
        <v>14.9</v>
      </c>
      <c r="C480">
        <v>2</v>
      </c>
      <c r="D480">
        <v>0</v>
      </c>
    </row>
    <row r="481" spans="1:4" x14ac:dyDescent="0.3">
      <c r="A481">
        <v>0</v>
      </c>
      <c r="B481">
        <v>5.7</v>
      </c>
      <c r="C481">
        <v>8</v>
      </c>
      <c r="D481">
        <v>0</v>
      </c>
    </row>
    <row r="482" spans="1:4" x14ac:dyDescent="0.3">
      <c r="A482">
        <v>0</v>
      </c>
      <c r="B482">
        <v>8</v>
      </c>
      <c r="C482">
        <v>6</v>
      </c>
      <c r="D482">
        <v>0</v>
      </c>
    </row>
    <row r="483" spans="1:4" x14ac:dyDescent="0.3">
      <c r="A483">
        <v>0</v>
      </c>
      <c r="B483">
        <v>10</v>
      </c>
      <c r="C483">
        <v>5</v>
      </c>
      <c r="D483">
        <v>0</v>
      </c>
    </row>
    <row r="484" spans="1:4" x14ac:dyDescent="0.3">
      <c r="A484">
        <v>0</v>
      </c>
      <c r="B484">
        <v>13</v>
      </c>
      <c r="C484">
        <v>2</v>
      </c>
      <c r="D484">
        <v>0</v>
      </c>
    </row>
    <row r="485" spans="1:4" x14ac:dyDescent="0.3">
      <c r="A485">
        <v>0</v>
      </c>
      <c r="B485">
        <v>12.8</v>
      </c>
      <c r="C485">
        <v>2</v>
      </c>
      <c r="D485">
        <v>0</v>
      </c>
    </row>
    <row r="486" spans="1:4" x14ac:dyDescent="0.3">
      <c r="A486">
        <v>0</v>
      </c>
      <c r="B486">
        <v>13.9</v>
      </c>
      <c r="C486">
        <v>2</v>
      </c>
      <c r="D486">
        <v>0</v>
      </c>
    </row>
    <row r="487" spans="1:4" x14ac:dyDescent="0.3">
      <c r="A487">
        <v>0</v>
      </c>
      <c r="B487">
        <v>14</v>
      </c>
      <c r="C487">
        <v>2</v>
      </c>
      <c r="D487">
        <v>0</v>
      </c>
    </row>
    <row r="488" spans="1:4" x14ac:dyDescent="0.3">
      <c r="A488">
        <v>0</v>
      </c>
      <c r="B488">
        <v>15.4</v>
      </c>
      <c r="C488">
        <v>2</v>
      </c>
      <c r="D488">
        <v>0</v>
      </c>
    </row>
    <row r="489" spans="1:4" x14ac:dyDescent="0.3">
      <c r="A489">
        <v>0</v>
      </c>
      <c r="B489">
        <v>9</v>
      </c>
      <c r="C489">
        <v>7</v>
      </c>
      <c r="D489">
        <v>1</v>
      </c>
    </row>
    <row r="490" spans="1:4" x14ac:dyDescent="0.3">
      <c r="A490">
        <v>0</v>
      </c>
      <c r="B490">
        <v>8.9</v>
      </c>
      <c r="C490">
        <v>7</v>
      </c>
      <c r="D490">
        <v>1</v>
      </c>
    </row>
    <row r="491" spans="1:4" x14ac:dyDescent="0.3">
      <c r="A491">
        <v>0</v>
      </c>
      <c r="B491">
        <v>18</v>
      </c>
      <c r="C491">
        <v>5</v>
      </c>
      <c r="D491">
        <v>1</v>
      </c>
    </row>
    <row r="492" spans="1:4" x14ac:dyDescent="0.3">
      <c r="A492">
        <v>0</v>
      </c>
      <c r="B492">
        <v>15</v>
      </c>
      <c r="C492">
        <v>5</v>
      </c>
      <c r="D492">
        <v>1</v>
      </c>
    </row>
    <row r="493" spans="1:4" x14ac:dyDescent="0.3">
      <c r="A493">
        <v>0</v>
      </c>
      <c r="B493">
        <v>11.9</v>
      </c>
      <c r="C493">
        <v>5</v>
      </c>
      <c r="D493">
        <v>1</v>
      </c>
    </row>
    <row r="494" spans="1:4" x14ac:dyDescent="0.3">
      <c r="A494">
        <v>0</v>
      </c>
      <c r="B494">
        <v>17.899999999999999</v>
      </c>
      <c r="C494">
        <v>4</v>
      </c>
      <c r="D494">
        <v>1</v>
      </c>
    </row>
    <row r="495" spans="1:4" x14ac:dyDescent="0.3">
      <c r="A495">
        <v>0</v>
      </c>
      <c r="B495">
        <v>20.9</v>
      </c>
      <c r="C495">
        <v>1</v>
      </c>
      <c r="D495">
        <v>1</v>
      </c>
    </row>
    <row r="496" spans="1:4" x14ac:dyDescent="0.3">
      <c r="A496">
        <v>0</v>
      </c>
      <c r="B496">
        <v>10.9</v>
      </c>
      <c r="C496">
        <v>7</v>
      </c>
      <c r="D496">
        <v>1</v>
      </c>
    </row>
    <row r="497" spans="1:4" x14ac:dyDescent="0.3">
      <c r="A497">
        <v>1</v>
      </c>
      <c r="B497">
        <v>6.9</v>
      </c>
      <c r="C497">
        <v>8</v>
      </c>
      <c r="D497">
        <v>1</v>
      </c>
    </row>
    <row r="498" spans="1:4" x14ac:dyDescent="0.3">
      <c r="A498">
        <v>1</v>
      </c>
      <c r="B498">
        <v>11.9</v>
      </c>
      <c r="C498">
        <v>2</v>
      </c>
      <c r="D498">
        <v>0</v>
      </c>
    </row>
    <row r="499" spans="1:4" x14ac:dyDescent="0.3">
      <c r="A499">
        <v>1</v>
      </c>
      <c r="B499">
        <v>16.899999999999999</v>
      </c>
      <c r="C499">
        <v>1</v>
      </c>
      <c r="D499">
        <v>0</v>
      </c>
    </row>
    <row r="500" spans="1:4" x14ac:dyDescent="0.3">
      <c r="A500">
        <v>1</v>
      </c>
      <c r="B500">
        <v>11.9</v>
      </c>
      <c r="C500">
        <v>4</v>
      </c>
      <c r="D500">
        <v>0</v>
      </c>
    </row>
    <row r="501" spans="1:4" x14ac:dyDescent="0.3">
      <c r="A501">
        <v>1</v>
      </c>
      <c r="B501">
        <v>14.4</v>
      </c>
      <c r="C501">
        <v>3</v>
      </c>
      <c r="D501">
        <v>0</v>
      </c>
    </row>
    <row r="502" spans="1:4" x14ac:dyDescent="0.3">
      <c r="A502">
        <v>1</v>
      </c>
      <c r="B502">
        <v>16.899999999999999</v>
      </c>
      <c r="C502">
        <v>2</v>
      </c>
      <c r="D502">
        <v>0</v>
      </c>
    </row>
    <row r="503" spans="1:4" x14ac:dyDescent="0.3">
      <c r="A503">
        <v>1</v>
      </c>
      <c r="B503">
        <v>14.7</v>
      </c>
      <c r="C503">
        <v>1</v>
      </c>
      <c r="D503">
        <v>0</v>
      </c>
    </row>
    <row r="504" spans="1:4" x14ac:dyDescent="0.3">
      <c r="A504">
        <v>1</v>
      </c>
      <c r="B504">
        <v>13.9</v>
      </c>
      <c r="C504">
        <v>3</v>
      </c>
      <c r="D504">
        <v>0</v>
      </c>
    </row>
    <row r="505" spans="1:4" x14ac:dyDescent="0.3">
      <c r="A505">
        <v>1</v>
      </c>
      <c r="B505">
        <v>12.9</v>
      </c>
      <c r="C505">
        <v>1</v>
      </c>
      <c r="D505">
        <v>0</v>
      </c>
    </row>
    <row r="506" spans="1:4" x14ac:dyDescent="0.3">
      <c r="A506">
        <v>1</v>
      </c>
      <c r="B506">
        <v>5.4</v>
      </c>
      <c r="C506">
        <v>9</v>
      </c>
      <c r="D506">
        <v>0</v>
      </c>
    </row>
    <row r="507" spans="1:4" x14ac:dyDescent="0.3">
      <c r="A507">
        <v>1</v>
      </c>
      <c r="B507">
        <v>14.5</v>
      </c>
      <c r="C507">
        <v>3</v>
      </c>
      <c r="D507">
        <v>0</v>
      </c>
    </row>
    <row r="508" spans="1:4" x14ac:dyDescent="0.3">
      <c r="A508">
        <v>1</v>
      </c>
      <c r="B508">
        <v>13.9</v>
      </c>
      <c r="C508">
        <v>2</v>
      </c>
      <c r="D508">
        <v>0</v>
      </c>
    </row>
    <row r="509" spans="1:4" x14ac:dyDescent="0.3">
      <c r="A509">
        <v>1</v>
      </c>
      <c r="B509">
        <v>14.9</v>
      </c>
      <c r="C509">
        <v>3</v>
      </c>
      <c r="D509">
        <v>0</v>
      </c>
    </row>
    <row r="510" spans="1:4" x14ac:dyDescent="0.3">
      <c r="A510">
        <v>1</v>
      </c>
      <c r="B510">
        <v>17.899999999999999</v>
      </c>
      <c r="C510">
        <v>2</v>
      </c>
      <c r="D510">
        <v>0</v>
      </c>
    </row>
    <row r="511" spans="1:4" x14ac:dyDescent="0.3">
      <c r="A511">
        <v>1</v>
      </c>
      <c r="B511">
        <v>14.9</v>
      </c>
      <c r="C511">
        <v>2</v>
      </c>
      <c r="D511">
        <v>0</v>
      </c>
    </row>
    <row r="512" spans="1:4" x14ac:dyDescent="0.3">
      <c r="A512">
        <v>1</v>
      </c>
      <c r="B512">
        <v>24.9</v>
      </c>
      <c r="C512">
        <v>1</v>
      </c>
      <c r="D512">
        <v>0</v>
      </c>
    </row>
    <row r="513" spans="1:4" x14ac:dyDescent="0.3">
      <c r="A513">
        <v>1</v>
      </c>
      <c r="B513">
        <v>13.9</v>
      </c>
      <c r="C513">
        <v>3</v>
      </c>
      <c r="D513">
        <v>1</v>
      </c>
    </row>
    <row r="514" spans="1:4" x14ac:dyDescent="0.3">
      <c r="A514">
        <v>1</v>
      </c>
      <c r="B514">
        <v>6.9</v>
      </c>
      <c r="C514">
        <v>5</v>
      </c>
      <c r="D514">
        <v>1</v>
      </c>
    </row>
    <row r="515" spans="1:4" x14ac:dyDescent="0.3">
      <c r="A515">
        <v>1</v>
      </c>
      <c r="B515">
        <v>15.9</v>
      </c>
      <c r="C515">
        <v>4</v>
      </c>
      <c r="D515">
        <v>1</v>
      </c>
    </row>
    <row r="516" spans="1:4" x14ac:dyDescent="0.3">
      <c r="A516">
        <v>1</v>
      </c>
      <c r="B516">
        <v>12.9</v>
      </c>
      <c r="C516">
        <v>3</v>
      </c>
      <c r="D516">
        <v>1</v>
      </c>
    </row>
    <row r="517" spans="1:4" x14ac:dyDescent="0.3">
      <c r="A517">
        <v>1</v>
      </c>
      <c r="B517">
        <v>17.899999999999999</v>
      </c>
      <c r="C517">
        <v>2</v>
      </c>
      <c r="D517">
        <v>1</v>
      </c>
    </row>
    <row r="518" spans="1:4" x14ac:dyDescent="0.3">
      <c r="A518">
        <v>1</v>
      </c>
      <c r="B518">
        <v>9.9</v>
      </c>
      <c r="C518">
        <v>6</v>
      </c>
      <c r="D518">
        <v>1</v>
      </c>
    </row>
    <row r="519" spans="1:4" x14ac:dyDescent="0.3">
      <c r="A519">
        <v>0</v>
      </c>
      <c r="B519">
        <v>30.9</v>
      </c>
      <c r="C519">
        <v>4</v>
      </c>
      <c r="D519">
        <v>1</v>
      </c>
    </row>
    <row r="520" spans="1:4" x14ac:dyDescent="0.3">
      <c r="A520">
        <v>0</v>
      </c>
      <c r="B520">
        <v>17.899999999999999</v>
      </c>
      <c r="C520">
        <v>3</v>
      </c>
      <c r="D520">
        <v>0</v>
      </c>
    </row>
    <row r="521" spans="1:4" x14ac:dyDescent="0.3">
      <c r="A521">
        <v>0</v>
      </c>
      <c r="B521">
        <v>16.899999999999999</v>
      </c>
      <c r="C521">
        <v>3</v>
      </c>
      <c r="D521">
        <v>0</v>
      </c>
    </row>
    <row r="522" spans="1:4" x14ac:dyDescent="0.3">
      <c r="A522">
        <v>0</v>
      </c>
      <c r="B522">
        <v>21.9</v>
      </c>
      <c r="C522">
        <v>2</v>
      </c>
      <c r="D522">
        <v>0</v>
      </c>
    </row>
    <row r="523" spans="1:4" x14ac:dyDescent="0.3">
      <c r="A523">
        <v>0</v>
      </c>
      <c r="B523">
        <v>16.899999999999999</v>
      </c>
      <c r="C523">
        <v>4</v>
      </c>
      <c r="D523">
        <v>0</v>
      </c>
    </row>
    <row r="524" spans="1:4" x14ac:dyDescent="0.3">
      <c r="A524">
        <v>0</v>
      </c>
      <c r="B524">
        <v>15.9</v>
      </c>
      <c r="C524">
        <v>5</v>
      </c>
      <c r="D524">
        <v>0</v>
      </c>
    </row>
    <row r="525" spans="1:4" x14ac:dyDescent="0.3">
      <c r="A525">
        <v>0</v>
      </c>
      <c r="B525">
        <v>23.9</v>
      </c>
      <c r="C525">
        <v>4</v>
      </c>
      <c r="D525">
        <v>0</v>
      </c>
    </row>
    <row r="526" spans="1:4" x14ac:dyDescent="0.3">
      <c r="A526">
        <v>0</v>
      </c>
      <c r="B526">
        <v>22.9</v>
      </c>
      <c r="C526">
        <v>4</v>
      </c>
      <c r="D526">
        <v>0</v>
      </c>
    </row>
    <row r="527" spans="1:4" x14ac:dyDescent="0.3">
      <c r="A527">
        <v>0</v>
      </c>
      <c r="B527">
        <v>21.9</v>
      </c>
      <c r="C527">
        <v>4</v>
      </c>
      <c r="D527">
        <v>0</v>
      </c>
    </row>
    <row r="528" spans="1:4" x14ac:dyDescent="0.3">
      <c r="A528">
        <v>0</v>
      </c>
      <c r="B528">
        <v>22.9</v>
      </c>
      <c r="C528">
        <v>3</v>
      </c>
      <c r="D528">
        <v>0</v>
      </c>
    </row>
    <row r="529" spans="1:4" x14ac:dyDescent="0.3">
      <c r="A529">
        <v>0</v>
      </c>
      <c r="B529">
        <v>12.8</v>
      </c>
      <c r="C529">
        <v>5</v>
      </c>
      <c r="D529">
        <v>0</v>
      </c>
    </row>
    <row r="530" spans="1:4" x14ac:dyDescent="0.3">
      <c r="A530">
        <v>0</v>
      </c>
      <c r="B530">
        <v>23.9</v>
      </c>
      <c r="C530">
        <v>3</v>
      </c>
      <c r="D530">
        <v>0</v>
      </c>
    </row>
    <row r="531" spans="1:4" x14ac:dyDescent="0.3">
      <c r="A531">
        <v>0</v>
      </c>
      <c r="B531">
        <v>19.899999999999999</v>
      </c>
      <c r="C531">
        <v>3</v>
      </c>
      <c r="D531">
        <v>1</v>
      </c>
    </row>
    <row r="532" spans="1:4" x14ac:dyDescent="0.3">
      <c r="A532">
        <v>1</v>
      </c>
      <c r="B532">
        <v>13.9</v>
      </c>
      <c r="C532">
        <v>2</v>
      </c>
      <c r="D532">
        <v>0</v>
      </c>
    </row>
    <row r="533" spans="1:4" x14ac:dyDescent="0.3">
      <c r="A533">
        <v>0</v>
      </c>
      <c r="B533">
        <v>9.5</v>
      </c>
      <c r="C533">
        <v>7</v>
      </c>
      <c r="D533">
        <v>1</v>
      </c>
    </row>
    <row r="534" spans="1:4" x14ac:dyDescent="0.3">
      <c r="A534">
        <v>0</v>
      </c>
      <c r="B534">
        <v>17.899999999999999</v>
      </c>
      <c r="C534">
        <v>3</v>
      </c>
      <c r="D534">
        <v>0</v>
      </c>
    </row>
    <row r="535" spans="1:4" x14ac:dyDescent="0.3">
      <c r="A535">
        <v>0</v>
      </c>
      <c r="B535">
        <v>19.899999999999999</v>
      </c>
      <c r="C535">
        <v>2</v>
      </c>
      <c r="D535">
        <v>0</v>
      </c>
    </row>
    <row r="536" spans="1:4" x14ac:dyDescent="0.3">
      <c r="A536">
        <v>0</v>
      </c>
      <c r="B536">
        <v>20.399999999999999</v>
      </c>
      <c r="C536">
        <v>1</v>
      </c>
      <c r="D536">
        <v>0</v>
      </c>
    </row>
    <row r="537" spans="1:4" x14ac:dyDescent="0.3">
      <c r="A537">
        <v>0</v>
      </c>
      <c r="B537">
        <v>23.9</v>
      </c>
      <c r="C537">
        <v>5</v>
      </c>
      <c r="D537">
        <v>0</v>
      </c>
    </row>
    <row r="538" spans="1:4" x14ac:dyDescent="0.3">
      <c r="A538">
        <v>0</v>
      </c>
      <c r="B538">
        <v>26.9</v>
      </c>
      <c r="C538">
        <v>3</v>
      </c>
      <c r="D538">
        <v>0</v>
      </c>
    </row>
    <row r="539" spans="1:4" x14ac:dyDescent="0.3">
      <c r="A539">
        <v>0</v>
      </c>
      <c r="B539">
        <v>29.9</v>
      </c>
      <c r="C539">
        <v>2</v>
      </c>
      <c r="D539">
        <v>0</v>
      </c>
    </row>
    <row r="540" spans="1:4" x14ac:dyDescent="0.3">
      <c r="A540">
        <v>0</v>
      </c>
      <c r="B540">
        <v>18.600000000000001</v>
      </c>
      <c r="C540">
        <v>1</v>
      </c>
      <c r="D540">
        <v>0</v>
      </c>
    </row>
    <row r="541" spans="1:4" x14ac:dyDescent="0.3">
      <c r="A541">
        <v>0</v>
      </c>
      <c r="B541">
        <v>23.9</v>
      </c>
      <c r="C541">
        <v>1</v>
      </c>
      <c r="D541">
        <v>1</v>
      </c>
    </row>
    <row r="542" spans="1:4" x14ac:dyDescent="0.3">
      <c r="A542">
        <v>0</v>
      </c>
      <c r="B542">
        <v>18.899999999999999</v>
      </c>
      <c r="C542">
        <v>3</v>
      </c>
      <c r="D542">
        <v>1</v>
      </c>
    </row>
    <row r="543" spans="1:4" x14ac:dyDescent="0.3">
      <c r="A543">
        <v>0</v>
      </c>
      <c r="B543">
        <v>3.9</v>
      </c>
      <c r="C543">
        <v>6</v>
      </c>
      <c r="D543">
        <v>0</v>
      </c>
    </row>
    <row r="544" spans="1:4" x14ac:dyDescent="0.3">
      <c r="A544">
        <v>0</v>
      </c>
      <c r="B544">
        <v>20.9</v>
      </c>
      <c r="C544">
        <v>4</v>
      </c>
      <c r="D544">
        <v>1</v>
      </c>
    </row>
    <row r="545" spans="1:4" x14ac:dyDescent="0.3">
      <c r="A545">
        <v>0</v>
      </c>
      <c r="B545">
        <v>32.1</v>
      </c>
      <c r="C545">
        <v>1</v>
      </c>
      <c r="D545">
        <v>1</v>
      </c>
    </row>
    <row r="546" spans="1:4" x14ac:dyDescent="0.3">
      <c r="A546">
        <v>0</v>
      </c>
      <c r="B546">
        <v>14.5</v>
      </c>
      <c r="C546">
        <v>6</v>
      </c>
      <c r="D546">
        <v>0</v>
      </c>
    </row>
    <row r="547" spans="1:4" x14ac:dyDescent="0.3">
      <c r="A547">
        <v>0</v>
      </c>
      <c r="B547">
        <v>19.899999999999999</v>
      </c>
      <c r="C547">
        <v>4</v>
      </c>
      <c r="D547">
        <v>0</v>
      </c>
    </row>
    <row r="548" spans="1:4" x14ac:dyDescent="0.3">
      <c r="A548">
        <v>0</v>
      </c>
      <c r="B548">
        <v>29.6</v>
      </c>
      <c r="C548">
        <v>1</v>
      </c>
      <c r="D548">
        <v>0</v>
      </c>
    </row>
    <row r="549" spans="1:4" x14ac:dyDescent="0.3">
      <c r="A549">
        <v>0</v>
      </c>
      <c r="B549">
        <v>17.899999999999999</v>
      </c>
      <c r="C549">
        <v>2</v>
      </c>
      <c r="D549">
        <v>0</v>
      </c>
    </row>
    <row r="550" spans="1:4" x14ac:dyDescent="0.3">
      <c r="A550">
        <v>0</v>
      </c>
      <c r="B550">
        <v>6.5</v>
      </c>
      <c r="C550">
        <v>9</v>
      </c>
      <c r="D550">
        <v>0</v>
      </c>
    </row>
    <row r="551" spans="1:4" x14ac:dyDescent="0.3">
      <c r="A551">
        <v>0</v>
      </c>
      <c r="B551">
        <v>8.9</v>
      </c>
      <c r="C551">
        <v>7</v>
      </c>
      <c r="D551">
        <v>0</v>
      </c>
    </row>
    <row r="552" spans="1:4" x14ac:dyDescent="0.3">
      <c r="A552">
        <v>0</v>
      </c>
      <c r="B552">
        <v>12.9</v>
      </c>
      <c r="C552">
        <v>5</v>
      </c>
      <c r="D552">
        <v>0</v>
      </c>
    </row>
    <row r="553" spans="1:4" x14ac:dyDescent="0.3">
      <c r="A553">
        <v>0</v>
      </c>
      <c r="B553">
        <v>11.9</v>
      </c>
      <c r="C553">
        <v>5</v>
      </c>
      <c r="D553">
        <v>0</v>
      </c>
    </row>
    <row r="554" spans="1:4" x14ac:dyDescent="0.3">
      <c r="A554">
        <v>0</v>
      </c>
      <c r="B554">
        <v>18.899999999999999</v>
      </c>
      <c r="C554">
        <v>2</v>
      </c>
      <c r="D554">
        <v>0</v>
      </c>
    </row>
    <row r="555" spans="1:4" x14ac:dyDescent="0.3">
      <c r="A555">
        <v>0</v>
      </c>
      <c r="B555">
        <v>18.899999999999999</v>
      </c>
      <c r="C555">
        <v>2</v>
      </c>
      <c r="D555">
        <v>0</v>
      </c>
    </row>
    <row r="556" spans="1:4" x14ac:dyDescent="0.3">
      <c r="A556">
        <v>0</v>
      </c>
      <c r="B556">
        <v>12.9</v>
      </c>
      <c r="C556">
        <v>5</v>
      </c>
      <c r="D556">
        <v>0</v>
      </c>
    </row>
    <row r="557" spans="1:4" x14ac:dyDescent="0.3">
      <c r="A557">
        <v>0</v>
      </c>
      <c r="B557">
        <v>9.9</v>
      </c>
      <c r="C557">
        <v>3</v>
      </c>
      <c r="D557">
        <v>0</v>
      </c>
    </row>
    <row r="558" spans="1:4" x14ac:dyDescent="0.3">
      <c r="A558">
        <v>0</v>
      </c>
      <c r="B558">
        <v>12.9</v>
      </c>
      <c r="C558">
        <v>3</v>
      </c>
      <c r="D558">
        <v>0</v>
      </c>
    </row>
    <row r="559" spans="1:4" x14ac:dyDescent="0.3">
      <c r="A559">
        <v>0</v>
      </c>
      <c r="B559">
        <v>13.8</v>
      </c>
      <c r="C559">
        <v>2</v>
      </c>
      <c r="D559">
        <v>0</v>
      </c>
    </row>
    <row r="560" spans="1:4" x14ac:dyDescent="0.3">
      <c r="A560">
        <v>0</v>
      </c>
      <c r="B560">
        <v>15.6</v>
      </c>
      <c r="C560">
        <v>1</v>
      </c>
      <c r="D560">
        <v>0</v>
      </c>
    </row>
    <row r="561" spans="1:4" x14ac:dyDescent="0.3">
      <c r="A561">
        <v>0</v>
      </c>
      <c r="B561">
        <v>14.9</v>
      </c>
      <c r="C561">
        <v>2</v>
      </c>
      <c r="D561">
        <v>0</v>
      </c>
    </row>
    <row r="562" spans="1:4" x14ac:dyDescent="0.3">
      <c r="A562">
        <v>0</v>
      </c>
      <c r="B562">
        <v>14.9</v>
      </c>
      <c r="C562">
        <v>2</v>
      </c>
      <c r="D562">
        <v>0</v>
      </c>
    </row>
    <row r="563" spans="1:4" x14ac:dyDescent="0.3">
      <c r="A563">
        <v>0</v>
      </c>
      <c r="B563">
        <v>17.899999999999999</v>
      </c>
      <c r="C563">
        <v>1</v>
      </c>
      <c r="D563">
        <v>0</v>
      </c>
    </row>
    <row r="564" spans="1:4" x14ac:dyDescent="0.3">
      <c r="A564">
        <v>0</v>
      </c>
      <c r="B564">
        <v>16.899999999999999</v>
      </c>
      <c r="C564">
        <v>1</v>
      </c>
      <c r="D564">
        <v>0</v>
      </c>
    </row>
    <row r="565" spans="1:4" x14ac:dyDescent="0.3">
      <c r="A565">
        <v>0</v>
      </c>
      <c r="B565">
        <v>12.9</v>
      </c>
      <c r="C565">
        <v>6</v>
      </c>
      <c r="D565">
        <v>0</v>
      </c>
    </row>
    <row r="566" spans="1:4" x14ac:dyDescent="0.3">
      <c r="A566">
        <v>0</v>
      </c>
      <c r="B566">
        <v>9.9</v>
      </c>
      <c r="C566">
        <v>4</v>
      </c>
      <c r="D566">
        <v>0</v>
      </c>
    </row>
    <row r="567" spans="1:4" x14ac:dyDescent="0.3">
      <c r="A567">
        <v>0</v>
      </c>
      <c r="B567">
        <v>13.4</v>
      </c>
      <c r="C567">
        <v>4</v>
      </c>
      <c r="D567">
        <v>0</v>
      </c>
    </row>
    <row r="568" spans="1:4" x14ac:dyDescent="0.3">
      <c r="A568">
        <v>0</v>
      </c>
      <c r="B568">
        <v>11.9</v>
      </c>
      <c r="C568">
        <v>2</v>
      </c>
      <c r="D568">
        <v>0</v>
      </c>
    </row>
    <row r="569" spans="1:4" x14ac:dyDescent="0.3">
      <c r="A569">
        <v>0</v>
      </c>
      <c r="B569">
        <v>15.9</v>
      </c>
      <c r="C569">
        <v>2</v>
      </c>
      <c r="D569">
        <v>0</v>
      </c>
    </row>
    <row r="570" spans="1:4" x14ac:dyDescent="0.3">
      <c r="A570">
        <v>0</v>
      </c>
      <c r="B570">
        <v>14.9</v>
      </c>
      <c r="C570">
        <v>2</v>
      </c>
      <c r="D570">
        <v>0</v>
      </c>
    </row>
    <row r="571" spans="1:4" x14ac:dyDescent="0.3">
      <c r="A571">
        <v>0</v>
      </c>
      <c r="B571">
        <v>13.9</v>
      </c>
      <c r="C571">
        <v>2</v>
      </c>
      <c r="D571">
        <v>0</v>
      </c>
    </row>
    <row r="572" spans="1:4" x14ac:dyDescent="0.3">
      <c r="A572">
        <v>0</v>
      </c>
      <c r="B572">
        <v>10.9</v>
      </c>
      <c r="C572">
        <v>8</v>
      </c>
      <c r="D572">
        <v>1</v>
      </c>
    </row>
    <row r="573" spans="1:4" x14ac:dyDescent="0.3">
      <c r="A573">
        <v>0</v>
      </c>
      <c r="B573">
        <v>15.9</v>
      </c>
      <c r="C573">
        <v>5</v>
      </c>
      <c r="D573">
        <v>1</v>
      </c>
    </row>
    <row r="574" spans="1:4" x14ac:dyDescent="0.3">
      <c r="A574">
        <v>0</v>
      </c>
      <c r="B574">
        <v>16.899999999999999</v>
      </c>
      <c r="C574">
        <v>2</v>
      </c>
      <c r="D574">
        <v>1</v>
      </c>
    </row>
    <row r="575" spans="1:4" x14ac:dyDescent="0.3">
      <c r="A575">
        <v>0</v>
      </c>
      <c r="B575">
        <v>31.9</v>
      </c>
      <c r="C575">
        <v>1</v>
      </c>
      <c r="D575">
        <v>1</v>
      </c>
    </row>
    <row r="576" spans="1:4" x14ac:dyDescent="0.3">
      <c r="A576">
        <v>0</v>
      </c>
      <c r="B576">
        <v>26.9</v>
      </c>
      <c r="C576">
        <v>2</v>
      </c>
      <c r="D576">
        <v>1</v>
      </c>
    </row>
    <row r="577" spans="1:4" x14ac:dyDescent="0.3">
      <c r="A577">
        <v>0</v>
      </c>
      <c r="B577">
        <v>19.899999999999999</v>
      </c>
      <c r="C577">
        <v>2</v>
      </c>
      <c r="D577">
        <v>1</v>
      </c>
    </row>
    <row r="578" spans="1:4" x14ac:dyDescent="0.3">
      <c r="A578">
        <v>0</v>
      </c>
      <c r="B578">
        <v>31.3</v>
      </c>
      <c r="C578">
        <v>1</v>
      </c>
      <c r="D578">
        <v>1</v>
      </c>
    </row>
    <row r="579" spans="1:4" x14ac:dyDescent="0.3">
      <c r="A579">
        <v>0</v>
      </c>
      <c r="B579">
        <v>25.9</v>
      </c>
      <c r="C579">
        <v>2</v>
      </c>
      <c r="D579">
        <v>0</v>
      </c>
    </row>
    <row r="580" spans="1:4" x14ac:dyDescent="0.3">
      <c r="A580">
        <v>0</v>
      </c>
      <c r="B580">
        <v>9.9</v>
      </c>
      <c r="C580">
        <v>9</v>
      </c>
      <c r="D580">
        <v>1</v>
      </c>
    </row>
    <row r="581" spans="1:4" x14ac:dyDescent="0.3">
      <c r="A581">
        <v>0</v>
      </c>
      <c r="B581">
        <v>12.9</v>
      </c>
      <c r="C581">
        <v>6</v>
      </c>
      <c r="D581">
        <v>1</v>
      </c>
    </row>
    <row r="582" spans="1:4" x14ac:dyDescent="0.3">
      <c r="A582">
        <v>0</v>
      </c>
      <c r="B582">
        <v>15.2</v>
      </c>
      <c r="C582">
        <v>4</v>
      </c>
      <c r="D582">
        <v>1</v>
      </c>
    </row>
    <row r="583" spans="1:4" x14ac:dyDescent="0.3">
      <c r="A583">
        <v>0</v>
      </c>
      <c r="B583">
        <v>13.9</v>
      </c>
      <c r="C583">
        <v>4</v>
      </c>
      <c r="D583">
        <v>1</v>
      </c>
    </row>
    <row r="584" spans="1:4" x14ac:dyDescent="0.3">
      <c r="A584">
        <v>0</v>
      </c>
      <c r="B584">
        <v>14.9</v>
      </c>
      <c r="C584">
        <v>2</v>
      </c>
      <c r="D584">
        <v>0</v>
      </c>
    </row>
    <row r="585" spans="1:4" x14ac:dyDescent="0.3">
      <c r="A585">
        <v>0</v>
      </c>
      <c r="B585">
        <v>11.6</v>
      </c>
      <c r="C585">
        <v>1</v>
      </c>
      <c r="D585">
        <v>0</v>
      </c>
    </row>
    <row r="586" spans="1:4" x14ac:dyDescent="0.3">
      <c r="A586">
        <v>0</v>
      </c>
      <c r="B586">
        <v>9.9</v>
      </c>
      <c r="C586">
        <v>5</v>
      </c>
      <c r="D586">
        <v>0</v>
      </c>
    </row>
    <row r="587" spans="1:4" x14ac:dyDescent="0.3">
      <c r="A587">
        <v>0</v>
      </c>
      <c r="B587">
        <v>17.899999999999999</v>
      </c>
      <c r="C587">
        <v>3</v>
      </c>
      <c r="D587">
        <v>0</v>
      </c>
    </row>
    <row r="588" spans="1:4" x14ac:dyDescent="0.3">
      <c r="A588">
        <v>0</v>
      </c>
      <c r="B588">
        <v>8.9</v>
      </c>
      <c r="C588">
        <v>7</v>
      </c>
      <c r="D588">
        <v>0</v>
      </c>
    </row>
    <row r="589" spans="1:4" x14ac:dyDescent="0.3">
      <c r="A589">
        <v>0</v>
      </c>
      <c r="B589">
        <v>3.8</v>
      </c>
      <c r="C589">
        <v>9</v>
      </c>
      <c r="D589">
        <v>0</v>
      </c>
    </row>
    <row r="590" spans="1:4" x14ac:dyDescent="0.3">
      <c r="A590">
        <v>0</v>
      </c>
      <c r="B590">
        <v>14.8</v>
      </c>
      <c r="C590">
        <v>4</v>
      </c>
      <c r="D590">
        <v>0</v>
      </c>
    </row>
    <row r="591" spans="1:4" x14ac:dyDescent="0.3">
      <c r="A591">
        <v>0</v>
      </c>
      <c r="B591">
        <v>14.9</v>
      </c>
      <c r="C591">
        <v>3</v>
      </c>
      <c r="D591">
        <v>0</v>
      </c>
    </row>
    <row r="592" spans="1:4" x14ac:dyDescent="0.3">
      <c r="A592">
        <v>0</v>
      </c>
      <c r="B592">
        <v>14.8</v>
      </c>
      <c r="C592">
        <v>2</v>
      </c>
      <c r="D592">
        <v>0</v>
      </c>
    </row>
    <row r="593" spans="1:4" x14ac:dyDescent="0.3">
      <c r="A593">
        <v>0</v>
      </c>
      <c r="B593">
        <v>14.8</v>
      </c>
      <c r="C593">
        <v>5</v>
      </c>
      <c r="D593">
        <v>0</v>
      </c>
    </row>
    <row r="594" spans="1:4" x14ac:dyDescent="0.3">
      <c r="A594">
        <v>0</v>
      </c>
      <c r="B594">
        <v>4.9000000000000004</v>
      </c>
      <c r="C594">
        <v>7</v>
      </c>
      <c r="D594">
        <v>0</v>
      </c>
    </row>
    <row r="595" spans="1:4" x14ac:dyDescent="0.3">
      <c r="A595">
        <v>0</v>
      </c>
      <c r="B595">
        <v>7.9</v>
      </c>
      <c r="C595">
        <v>8</v>
      </c>
      <c r="D595">
        <v>0</v>
      </c>
    </row>
    <row r="596" spans="1:4" x14ac:dyDescent="0.3">
      <c r="A596">
        <v>0</v>
      </c>
      <c r="B596">
        <v>17.8</v>
      </c>
      <c r="C596">
        <v>3</v>
      </c>
      <c r="D596">
        <v>0</v>
      </c>
    </row>
    <row r="597" spans="1:4" x14ac:dyDescent="0.3">
      <c r="A597">
        <v>0</v>
      </c>
      <c r="B597">
        <v>15.8</v>
      </c>
      <c r="C597">
        <v>3</v>
      </c>
      <c r="D597">
        <v>0</v>
      </c>
    </row>
    <row r="598" spans="1:4" x14ac:dyDescent="0.3">
      <c r="A598">
        <v>0</v>
      </c>
      <c r="B598">
        <v>14.8</v>
      </c>
      <c r="C598">
        <v>3</v>
      </c>
      <c r="D598">
        <v>0</v>
      </c>
    </row>
    <row r="599" spans="1:4" x14ac:dyDescent="0.3">
      <c r="A599">
        <v>0</v>
      </c>
      <c r="B599">
        <v>8.3000000000000007</v>
      </c>
      <c r="C599">
        <v>7</v>
      </c>
      <c r="D599">
        <v>0</v>
      </c>
    </row>
    <row r="600" spans="1:4" x14ac:dyDescent="0.3">
      <c r="A600">
        <v>0</v>
      </c>
      <c r="B600">
        <v>7.9</v>
      </c>
      <c r="C600">
        <v>4</v>
      </c>
      <c r="D600">
        <v>0</v>
      </c>
    </row>
    <row r="601" spans="1:4" x14ac:dyDescent="0.3">
      <c r="A601">
        <v>0</v>
      </c>
      <c r="B601">
        <v>14.9</v>
      </c>
      <c r="C601">
        <v>4</v>
      </c>
      <c r="D601">
        <v>0</v>
      </c>
    </row>
    <row r="602" spans="1:4" x14ac:dyDescent="0.3">
      <c r="A602">
        <v>0</v>
      </c>
      <c r="B602">
        <v>9.9</v>
      </c>
      <c r="C602">
        <v>5</v>
      </c>
      <c r="D602">
        <v>0</v>
      </c>
    </row>
    <row r="603" spans="1:4" x14ac:dyDescent="0.3">
      <c r="A603">
        <v>0</v>
      </c>
      <c r="B603">
        <v>5.9</v>
      </c>
      <c r="C603">
        <v>8</v>
      </c>
      <c r="D60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5CD4-98DA-4DC7-840B-59630F89C9B8}">
  <dimension ref="A1"/>
  <sheetViews>
    <sheetView zoomScale="60" zoomScaleNormal="60" workbookViewId="0">
      <selection activeCell="B2" sqref="B2"/>
    </sheetView>
  </sheetViews>
  <sheetFormatPr defaultRowHeight="13.2" x14ac:dyDescent="0.25"/>
  <cols>
    <col min="1" max="16384" width="8.88671875" style="80"/>
  </cols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996E-1A0E-463A-8352-FB19551758D7}">
  <dimension ref="A1"/>
  <sheetViews>
    <sheetView zoomScale="60" zoomScaleNormal="60" workbookViewId="0">
      <selection activeCell="P10" sqref="P10"/>
    </sheetView>
  </sheetViews>
  <sheetFormatPr defaultRowHeight="13.2" x14ac:dyDescent="0.25"/>
  <cols>
    <col min="1" max="16384" width="8.88671875" style="80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Variable INFO</vt:lpstr>
      <vt:lpstr>Auto DATA</vt:lpstr>
      <vt:lpstr>T-test1</vt:lpstr>
      <vt:lpstr>T-test2</vt:lpstr>
      <vt:lpstr>T-test3</vt:lpstr>
      <vt:lpstr>Z-Test</vt:lpstr>
      <vt:lpstr>Chi tests</vt:lpstr>
      <vt:lpstr>ANOVA Price</vt:lpstr>
      <vt:lpstr>ANOVA Mileage</vt:lpstr>
      <vt:lpstr>ANOVA Age</vt:lpstr>
      <vt:lpstr>Simple regression</vt:lpstr>
      <vt:lpstr>Regression Type</vt:lpstr>
      <vt:lpstr>Regression Origin</vt:lpstr>
      <vt:lpstr>Regression brand</vt:lpstr>
      <vt:lpstr>Hypothesis</vt:lpstr>
      <vt:lpstr>Logistic Regression</vt:lpstr>
      <vt:lpstr>COMPUTE_Logit</vt:lpstr>
      <vt:lpstr>MRData_Logit</vt:lpstr>
      <vt:lpstr>% Polygons 2 Groups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Joanna Rendon Ospina</cp:lastModifiedBy>
  <dcterms:created xsi:type="dcterms:W3CDTF">2022-09-23T22:17:25Z</dcterms:created>
  <dcterms:modified xsi:type="dcterms:W3CDTF">2023-09-30T20:28:33Z</dcterms:modified>
</cp:coreProperties>
</file>