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Projects\RT Robot\Documentation\Topics\"/>
    </mc:Choice>
  </mc:AlternateContent>
  <xr:revisionPtr revIDLastSave="0" documentId="13_ncr:1_{9B4D5F0A-1325-41DC-B27E-13C1AAB46A87}" xr6:coauthVersionLast="47" xr6:coauthVersionMax="47" xr10:uidLastSave="{00000000-0000-0000-0000-000000000000}"/>
  <bookViews>
    <workbookView xWindow="23940" yWindow="630" windowWidth="30195" windowHeight="14730" xr2:uid="{581135D7-DF17-4593-87AB-39E2EE409C02}"/>
  </bookViews>
  <sheets>
    <sheet name="Pulse Width" sheetId="1" r:id="rId1"/>
    <sheet name="Clock + Ran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2" l="1"/>
  <c r="J18" i="2"/>
  <c r="J16" i="2"/>
  <c r="J14" i="2"/>
  <c r="J13" i="2"/>
  <c r="J12" i="2"/>
  <c r="J10" i="2"/>
  <c r="J9" i="2"/>
  <c r="J8" i="2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H19" i="2"/>
  <c r="H18" i="2"/>
  <c r="H17" i="2"/>
  <c r="H16" i="2"/>
  <c r="H15" i="2"/>
  <c r="H14" i="2"/>
  <c r="H13" i="2"/>
  <c r="H12" i="2"/>
  <c r="H11" i="2"/>
  <c r="H10" i="2"/>
  <c r="H9" i="2"/>
  <c r="H8" i="2"/>
  <c r="C8" i="2"/>
  <c r="C12" i="2" s="1"/>
  <c r="J17" i="2" s="1"/>
  <c r="H7" i="2"/>
  <c r="H6" i="2"/>
  <c r="H7" i="1"/>
  <c r="H6" i="1"/>
  <c r="J11" i="2" l="1"/>
  <c r="J6" i="2"/>
  <c r="J7" i="2"/>
  <c r="J15" i="2"/>
  <c r="O11" i="2"/>
  <c r="O14" i="2"/>
  <c r="O16" i="2"/>
  <c r="O18" i="2"/>
  <c r="C13" i="2"/>
  <c r="O10" i="2"/>
  <c r="O8" i="2"/>
  <c r="O19" i="2"/>
  <c r="O15" i="2"/>
  <c r="H19" i="1"/>
  <c r="H18" i="1"/>
  <c r="H17" i="1"/>
  <c r="L8" i="2" l="1"/>
  <c r="N8" i="2" s="1"/>
  <c r="K8" i="2"/>
  <c r="L13" i="2"/>
  <c r="N13" i="2" s="1"/>
  <c r="K13" i="2"/>
  <c r="K9" i="2"/>
  <c r="L9" i="2"/>
  <c r="N9" i="2" s="1"/>
  <c r="L17" i="2"/>
  <c r="N17" i="2" s="1"/>
  <c r="K17" i="2"/>
  <c r="K10" i="2"/>
  <c r="L10" i="2"/>
  <c r="N10" i="2" s="1"/>
  <c r="O17" i="2"/>
  <c r="K15" i="2"/>
  <c r="L15" i="2"/>
  <c r="N15" i="2" s="1"/>
  <c r="L18" i="2"/>
  <c r="N18" i="2" s="1"/>
  <c r="K18" i="2"/>
  <c r="L14" i="2"/>
  <c r="N14" i="2" s="1"/>
  <c r="K14" i="2"/>
  <c r="L12" i="2"/>
  <c r="N12" i="2" s="1"/>
  <c r="K12" i="2"/>
  <c r="O13" i="2"/>
  <c r="L7" i="2"/>
  <c r="N7" i="2" s="1"/>
  <c r="K7" i="2"/>
  <c r="O9" i="2"/>
  <c r="L11" i="2"/>
  <c r="N11" i="2" s="1"/>
  <c r="K11" i="2"/>
  <c r="L6" i="2"/>
  <c r="N6" i="2" s="1"/>
  <c r="K6" i="2"/>
  <c r="O6" i="2"/>
  <c r="O7" i="2"/>
  <c r="K19" i="2"/>
  <c r="L19" i="2"/>
  <c r="N19" i="2" s="1"/>
  <c r="L16" i="2"/>
  <c r="N16" i="2" s="1"/>
  <c r="K16" i="2"/>
  <c r="O12" i="2"/>
  <c r="H8" i="1"/>
  <c r="H13" i="1"/>
  <c r="H16" i="1"/>
  <c r="H9" i="1"/>
  <c r="H15" i="1"/>
  <c r="H14" i="1"/>
  <c r="H12" i="1"/>
  <c r="H11" i="1"/>
  <c r="H10" i="1"/>
  <c r="O6" i="1" l="1"/>
  <c r="C6" i="1"/>
  <c r="L19" i="1"/>
  <c r="N19" i="1" s="1"/>
  <c r="K18" i="1"/>
  <c r="O17" i="1"/>
  <c r="L16" i="1"/>
  <c r="L12" i="1"/>
  <c r="L14" i="1"/>
  <c r="L9" i="1"/>
  <c r="L13" i="1"/>
  <c r="L15" i="1"/>
  <c r="L10" i="1"/>
  <c r="L11" i="1"/>
  <c r="L8" i="1"/>
  <c r="K7" i="1" l="1"/>
  <c r="L7" i="1"/>
  <c r="N7" i="1" s="1"/>
  <c r="O7" i="1"/>
  <c r="K6" i="1"/>
  <c r="L6" i="1"/>
  <c r="N6" i="1" s="1"/>
  <c r="O19" i="1"/>
  <c r="K19" i="1"/>
  <c r="O18" i="1"/>
  <c r="L18" i="1"/>
  <c r="N18" i="1" s="1"/>
  <c r="K17" i="1"/>
  <c r="L17" i="1"/>
  <c r="N17" i="1" s="1"/>
  <c r="O14" i="1"/>
  <c r="O12" i="1"/>
  <c r="O15" i="1"/>
  <c r="O9" i="1"/>
  <c r="O10" i="1"/>
  <c r="O8" i="1"/>
  <c r="O13" i="1"/>
  <c r="O16" i="1"/>
  <c r="O11" i="1"/>
  <c r="K12" i="1"/>
  <c r="K8" i="1"/>
  <c r="N8" i="1"/>
  <c r="K14" i="1"/>
  <c r="K16" i="1"/>
  <c r="K11" i="1"/>
  <c r="K15" i="1"/>
  <c r="K13" i="1"/>
  <c r="N13" i="1"/>
  <c r="K10" i="1"/>
  <c r="K9" i="1"/>
  <c r="N16" i="1" l="1"/>
  <c r="N11" i="1"/>
  <c r="N12" i="1"/>
  <c r="N15" i="1"/>
  <c r="N14" i="1"/>
  <c r="N9" i="1"/>
  <c r="N10" i="1"/>
</calcChain>
</file>

<file path=xl/sharedStrings.xml><?xml version="1.0" encoding="utf-8"?>
<sst xmlns="http://schemas.openxmlformats.org/spreadsheetml/2006/main" count="142" uniqueCount="19">
  <si>
    <t>Mhz</t>
  </si>
  <si>
    <t>pulse width</t>
  </si>
  <si>
    <t>us</t>
  </si>
  <si>
    <t>hz</t>
  </si>
  <si>
    <t>s</t>
  </si>
  <si>
    <t>pages</t>
  </si>
  <si>
    <t>B</t>
  </si>
  <si>
    <t>clock</t>
  </si>
  <si>
    <t>divisor</t>
  </si>
  <si>
    <t>act freq</t>
  </si>
  <si>
    <t>Hz</t>
  </si>
  <si>
    <t>pwm rng</t>
  </si>
  <si>
    <t>memory size</t>
  </si>
  <si>
    <t>N_cb (floored)</t>
  </si>
  <si>
    <t>Duty res</t>
  </si>
  <si>
    <t>T_sub</t>
  </si>
  <si>
    <t>Input Freq</t>
  </si>
  <si>
    <t>DMA PWM Pulse Width Calculator</t>
  </si>
  <si>
    <t>Version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</si>
</sst>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0" xfId="0" applyFill="1"/>
    <xf numFmtId="0" fontId="0" fillId="2" borderId="1" xfId="0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10" fontId="0" fillId="2" borderId="1" xfId="0" applyNumberForma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3" fontId="0" fillId="2" borderId="0" xfId="0" applyNumberFormat="1" applyFill="1" applyBorder="1" applyAlignment="1">
      <alignment horizontal="left"/>
    </xf>
    <xf numFmtId="3" fontId="0" fillId="3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11" fontId="0" fillId="3" borderId="1" xfId="0" applyNumberFormat="1" applyFill="1" applyBorder="1" applyAlignment="1">
      <alignment horizontal="left"/>
    </xf>
    <xf numFmtId="11" fontId="0" fillId="0" borderId="1" xfId="0" applyNumberFormat="1" applyFill="1" applyBorder="1" applyAlignment="1">
      <alignment horizontal="left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80D9-9279-4BCC-AE6B-FBDC64FD32C7}">
  <dimension ref="B1:P19"/>
  <sheetViews>
    <sheetView tabSelected="1" workbookViewId="0">
      <selection activeCell="C5" sqref="C5"/>
    </sheetView>
  </sheetViews>
  <sheetFormatPr defaultRowHeight="15" x14ac:dyDescent="0.25"/>
  <cols>
    <col min="1" max="1" width="9.140625" style="2"/>
    <col min="2" max="2" width="11.42578125" style="2" bestFit="1" customWidth="1"/>
    <col min="3" max="3" width="12.7109375" style="2" bestFit="1" customWidth="1"/>
    <col min="4" max="4" width="4.7109375" style="2" bestFit="1" customWidth="1"/>
    <col min="5" max="5" width="2.28515625" style="2" customWidth="1"/>
    <col min="6" max="6" width="8" style="2" bestFit="1" customWidth="1"/>
    <col min="7" max="7" width="3.7109375" style="2" customWidth="1"/>
    <col min="8" max="8" width="10.5703125" style="2" bestFit="1" customWidth="1"/>
    <col min="9" max="9" width="1.85546875" style="2" bestFit="1" customWidth="1"/>
    <col min="10" max="10" width="13.7109375" style="2" customWidth="1"/>
    <col min="11" max="11" width="8.5703125" style="2" bestFit="1" customWidth="1"/>
    <col min="12" max="12" width="9.140625" style="2"/>
    <col min="13" max="13" width="3.140625" style="2" customWidth="1"/>
    <col min="14" max="14" width="6.140625" style="2" bestFit="1" customWidth="1"/>
    <col min="15" max="15" width="6" style="2" bestFit="1" customWidth="1"/>
    <col min="16" max="16" width="3.140625" style="2" bestFit="1" customWidth="1"/>
    <col min="17" max="16384" width="9.140625" style="2"/>
  </cols>
  <sheetData>
    <row r="1" spans="2:16" x14ac:dyDescent="0.25">
      <c r="B1" s="8"/>
      <c r="C1" s="8"/>
      <c r="D1" s="8"/>
    </row>
    <row r="2" spans="2:16" ht="15" customHeight="1" x14ac:dyDescent="0.25">
      <c r="B2" s="17" t="s">
        <v>17</v>
      </c>
      <c r="C2" s="17"/>
      <c r="D2" s="17"/>
      <c r="E2" s="17"/>
      <c r="F2" s="17"/>
      <c r="G2" s="17"/>
      <c r="H2" s="17"/>
      <c r="I2" s="17"/>
      <c r="J2" s="17"/>
      <c r="K2" s="17"/>
      <c r="L2" s="19" t="s">
        <v>18</v>
      </c>
      <c r="M2" s="19"/>
      <c r="N2" s="19"/>
      <c r="O2" s="19"/>
      <c r="P2" s="19"/>
    </row>
    <row r="3" spans="2:16" ht="15" customHeight="1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20"/>
      <c r="M3" s="20"/>
      <c r="N3" s="20"/>
      <c r="O3" s="20"/>
      <c r="P3" s="20"/>
    </row>
    <row r="5" spans="2:16" x14ac:dyDescent="0.25">
      <c r="B5" s="1" t="s">
        <v>1</v>
      </c>
      <c r="C5" s="13">
        <v>1.0000000000000001E-5</v>
      </c>
      <c r="D5" s="1" t="s">
        <v>4</v>
      </c>
      <c r="F5" s="15" t="s">
        <v>16</v>
      </c>
      <c r="G5" s="16"/>
      <c r="H5" s="15" t="s">
        <v>15</v>
      </c>
      <c r="I5" s="16"/>
      <c r="J5" s="12" t="s">
        <v>13</v>
      </c>
      <c r="K5" s="12" t="s">
        <v>14</v>
      </c>
      <c r="L5" s="15" t="s">
        <v>12</v>
      </c>
      <c r="M5" s="16"/>
      <c r="N5" s="12" t="s">
        <v>5</v>
      </c>
      <c r="O5" s="15" t="s">
        <v>9</v>
      </c>
      <c r="P5" s="16"/>
    </row>
    <row r="6" spans="2:16" x14ac:dyDescent="0.25">
      <c r="B6" s="1"/>
      <c r="C6" s="1">
        <f>C5*10^6</f>
        <v>10</v>
      </c>
      <c r="D6" s="1" t="s">
        <v>2</v>
      </c>
      <c r="F6" s="3">
        <v>0.05</v>
      </c>
      <c r="G6" s="3" t="s">
        <v>3</v>
      </c>
      <c r="H6" s="4">
        <f t="shared" ref="H6:H7" si="0">1/F6</f>
        <v>20</v>
      </c>
      <c r="I6" s="3" t="s">
        <v>4</v>
      </c>
      <c r="J6" s="3">
        <f>_xlfn.FLOOR.MATH(H6/$C$5/2)</f>
        <v>1000000</v>
      </c>
      <c r="K6" s="5">
        <f t="shared" ref="K6:K7" si="1">(1-(J6-1)/J6)</f>
        <v>1.0000000000287557E-6</v>
      </c>
      <c r="L6" s="3">
        <f t="shared" ref="L6:L7" si="2">J6*32</f>
        <v>32000000</v>
      </c>
      <c r="M6" s="3" t="s">
        <v>6</v>
      </c>
      <c r="N6" s="3">
        <f t="shared" ref="N6:N7" si="3">_xlfn.CEILING.MATH(L6/4096)</f>
        <v>7813</v>
      </c>
      <c r="O6" s="3">
        <f t="shared" ref="O6:O19" si="4">1/($C$5*J6)</f>
        <v>0.1</v>
      </c>
      <c r="P6" s="3" t="s">
        <v>10</v>
      </c>
    </row>
    <row r="7" spans="2:16" x14ac:dyDescent="0.25">
      <c r="B7" s="9"/>
      <c r="C7" s="9"/>
      <c r="D7" s="9"/>
      <c r="F7" s="3">
        <v>0.1</v>
      </c>
      <c r="G7" s="3" t="s">
        <v>3</v>
      </c>
      <c r="H7" s="4">
        <f t="shared" si="0"/>
        <v>10</v>
      </c>
      <c r="I7" s="3" t="s">
        <v>4</v>
      </c>
      <c r="J7" s="3">
        <f t="shared" ref="J7:J19" si="5">_xlfn.FLOOR.MATH(H7/$C$5/2)</f>
        <v>500000</v>
      </c>
      <c r="K7" s="5">
        <f t="shared" si="1"/>
        <v>1.999999999946489E-6</v>
      </c>
      <c r="L7" s="3">
        <f t="shared" si="2"/>
        <v>16000000</v>
      </c>
      <c r="M7" s="3" t="s">
        <v>6</v>
      </c>
      <c r="N7" s="3">
        <f t="shared" si="3"/>
        <v>3907</v>
      </c>
      <c r="O7" s="3">
        <f t="shared" si="4"/>
        <v>0.2</v>
      </c>
      <c r="P7" s="3" t="s">
        <v>10</v>
      </c>
    </row>
    <row r="8" spans="2:16" x14ac:dyDescent="0.25">
      <c r="B8" s="9"/>
      <c r="C8" s="9"/>
      <c r="D8" s="9"/>
      <c r="F8" s="3">
        <v>1</v>
      </c>
      <c r="G8" s="3" t="s">
        <v>3</v>
      </c>
      <c r="H8" s="4">
        <f t="shared" ref="H8:H16" si="6">1/F8</f>
        <v>1</v>
      </c>
      <c r="I8" s="3" t="s">
        <v>4</v>
      </c>
      <c r="J8" s="3">
        <f t="shared" si="5"/>
        <v>50000</v>
      </c>
      <c r="K8" s="5">
        <f t="shared" ref="K8:K16" si="7">(1-(J8-1)/J8)</f>
        <v>2.0000000000020002E-5</v>
      </c>
      <c r="L8" s="3">
        <f t="shared" ref="L8:L16" si="8">J8*32</f>
        <v>1600000</v>
      </c>
      <c r="M8" s="3" t="s">
        <v>6</v>
      </c>
      <c r="N8" s="3">
        <f t="shared" ref="N8:N16" si="9">_xlfn.CEILING.MATH(L8/4096)</f>
        <v>391</v>
      </c>
      <c r="O8" s="3">
        <f t="shared" si="4"/>
        <v>2</v>
      </c>
      <c r="P8" s="3" t="s">
        <v>10</v>
      </c>
    </row>
    <row r="9" spans="2:16" x14ac:dyDescent="0.25">
      <c r="B9" s="9"/>
      <c r="C9" s="10"/>
      <c r="D9" s="9"/>
      <c r="F9" s="3">
        <v>10</v>
      </c>
      <c r="G9" s="3" t="s">
        <v>3</v>
      </c>
      <c r="H9" s="4">
        <f t="shared" si="6"/>
        <v>0.1</v>
      </c>
      <c r="I9" s="3" t="s">
        <v>4</v>
      </c>
      <c r="J9" s="3">
        <f t="shared" si="5"/>
        <v>5000</v>
      </c>
      <c r="K9" s="5">
        <f t="shared" si="7"/>
        <v>1.9999999999997797E-4</v>
      </c>
      <c r="L9" s="3">
        <f t="shared" si="8"/>
        <v>160000</v>
      </c>
      <c r="M9" s="3" t="s">
        <v>6</v>
      </c>
      <c r="N9" s="3">
        <f t="shared" si="9"/>
        <v>40</v>
      </c>
      <c r="O9" s="3">
        <f t="shared" si="4"/>
        <v>20</v>
      </c>
      <c r="P9" s="3" t="s">
        <v>10</v>
      </c>
    </row>
    <row r="10" spans="2:16" x14ac:dyDescent="0.25">
      <c r="B10" s="9"/>
      <c r="C10" s="9"/>
      <c r="D10" s="9"/>
      <c r="F10" s="3">
        <v>50</v>
      </c>
      <c r="G10" s="3" t="s">
        <v>3</v>
      </c>
      <c r="H10" s="4">
        <f t="shared" si="6"/>
        <v>0.02</v>
      </c>
      <c r="I10" s="3" t="s">
        <v>4</v>
      </c>
      <c r="J10" s="3">
        <f t="shared" si="5"/>
        <v>1000</v>
      </c>
      <c r="K10" s="5">
        <f t="shared" si="7"/>
        <v>1.0000000000000009E-3</v>
      </c>
      <c r="L10" s="3">
        <f t="shared" si="8"/>
        <v>32000</v>
      </c>
      <c r="M10" s="3" t="s">
        <v>6</v>
      </c>
      <c r="N10" s="3">
        <f t="shared" si="9"/>
        <v>8</v>
      </c>
      <c r="O10" s="3">
        <f t="shared" si="4"/>
        <v>100</v>
      </c>
      <c r="P10" s="3" t="s">
        <v>10</v>
      </c>
    </row>
    <row r="11" spans="2:16" x14ac:dyDescent="0.25">
      <c r="B11" s="6"/>
      <c r="C11" s="6"/>
      <c r="D11" s="6"/>
      <c r="F11" s="3">
        <v>100</v>
      </c>
      <c r="G11" s="3" t="s">
        <v>3</v>
      </c>
      <c r="H11" s="4">
        <f t="shared" si="6"/>
        <v>0.01</v>
      </c>
      <c r="I11" s="3" t="s">
        <v>4</v>
      </c>
      <c r="J11" s="3">
        <f t="shared" si="5"/>
        <v>500</v>
      </c>
      <c r="K11" s="5">
        <f t="shared" si="7"/>
        <v>2.0000000000000018E-3</v>
      </c>
      <c r="L11" s="3">
        <f t="shared" si="8"/>
        <v>16000</v>
      </c>
      <c r="M11" s="3" t="s">
        <v>6</v>
      </c>
      <c r="N11" s="3">
        <f t="shared" si="9"/>
        <v>4</v>
      </c>
      <c r="O11" s="3">
        <f t="shared" si="4"/>
        <v>200</v>
      </c>
      <c r="P11" s="3" t="s">
        <v>10</v>
      </c>
    </row>
    <row r="12" spans="2:16" x14ac:dyDescent="0.25">
      <c r="F12" s="3">
        <v>1000</v>
      </c>
      <c r="G12" s="3" t="s">
        <v>3</v>
      </c>
      <c r="H12" s="4">
        <f t="shared" si="6"/>
        <v>1E-3</v>
      </c>
      <c r="I12" s="3" t="s">
        <v>4</v>
      </c>
      <c r="J12" s="3">
        <f t="shared" si="5"/>
        <v>50</v>
      </c>
      <c r="K12" s="5">
        <f t="shared" si="7"/>
        <v>2.0000000000000018E-2</v>
      </c>
      <c r="L12" s="3">
        <f t="shared" si="8"/>
        <v>1600</v>
      </c>
      <c r="M12" s="3" t="s">
        <v>6</v>
      </c>
      <c r="N12" s="3">
        <f t="shared" si="9"/>
        <v>1</v>
      </c>
      <c r="O12" s="3">
        <f t="shared" si="4"/>
        <v>2000</v>
      </c>
      <c r="P12" s="3" t="s">
        <v>10</v>
      </c>
    </row>
    <row r="13" spans="2:16" x14ac:dyDescent="0.25">
      <c r="F13" s="3">
        <v>5000</v>
      </c>
      <c r="G13" s="3" t="s">
        <v>3</v>
      </c>
      <c r="H13" s="4">
        <f t="shared" si="6"/>
        <v>2.0000000000000001E-4</v>
      </c>
      <c r="I13" s="3" t="s">
        <v>4</v>
      </c>
      <c r="J13" s="3">
        <f t="shared" si="5"/>
        <v>10</v>
      </c>
      <c r="K13" s="5">
        <f t="shared" si="7"/>
        <v>9.9999999999999978E-2</v>
      </c>
      <c r="L13" s="3">
        <f t="shared" si="8"/>
        <v>320</v>
      </c>
      <c r="M13" s="3" t="s">
        <v>6</v>
      </c>
      <c r="N13" s="3">
        <f t="shared" si="9"/>
        <v>1</v>
      </c>
      <c r="O13" s="3">
        <f t="shared" si="4"/>
        <v>10000</v>
      </c>
      <c r="P13" s="3" t="s">
        <v>10</v>
      </c>
    </row>
    <row r="14" spans="2:16" x14ac:dyDescent="0.25">
      <c r="F14" s="3">
        <v>10000</v>
      </c>
      <c r="G14" s="3" t="s">
        <v>3</v>
      </c>
      <c r="H14" s="4">
        <f t="shared" si="6"/>
        <v>1E-4</v>
      </c>
      <c r="I14" s="3" t="s">
        <v>4</v>
      </c>
      <c r="J14" s="3">
        <f t="shared" si="5"/>
        <v>5</v>
      </c>
      <c r="K14" s="5">
        <f t="shared" si="7"/>
        <v>0.19999999999999996</v>
      </c>
      <c r="L14" s="3">
        <f t="shared" si="8"/>
        <v>160</v>
      </c>
      <c r="M14" s="3" t="s">
        <v>6</v>
      </c>
      <c r="N14" s="3">
        <f t="shared" si="9"/>
        <v>1</v>
      </c>
      <c r="O14" s="3">
        <f t="shared" si="4"/>
        <v>20000</v>
      </c>
      <c r="P14" s="3" t="s">
        <v>10</v>
      </c>
    </row>
    <row r="15" spans="2:16" x14ac:dyDescent="0.25">
      <c r="F15" s="3">
        <v>18000</v>
      </c>
      <c r="G15" s="3" t="s">
        <v>3</v>
      </c>
      <c r="H15" s="4">
        <f t="shared" si="6"/>
        <v>5.5555555555555558E-5</v>
      </c>
      <c r="I15" s="3" t="s">
        <v>4</v>
      </c>
      <c r="J15" s="3">
        <f t="shared" si="5"/>
        <v>2</v>
      </c>
      <c r="K15" s="5">
        <f t="shared" si="7"/>
        <v>0.5</v>
      </c>
      <c r="L15" s="3">
        <f t="shared" si="8"/>
        <v>64</v>
      </c>
      <c r="M15" s="3" t="s">
        <v>6</v>
      </c>
      <c r="N15" s="3">
        <f t="shared" si="9"/>
        <v>1</v>
      </c>
      <c r="O15" s="3">
        <f t="shared" si="4"/>
        <v>49999.999999999993</v>
      </c>
      <c r="P15" s="3" t="s">
        <v>10</v>
      </c>
    </row>
    <row r="16" spans="2:16" x14ac:dyDescent="0.25">
      <c r="F16" s="3">
        <v>20000</v>
      </c>
      <c r="G16" s="3" t="s">
        <v>3</v>
      </c>
      <c r="H16" s="4">
        <f t="shared" si="6"/>
        <v>5.0000000000000002E-5</v>
      </c>
      <c r="I16" s="3" t="s">
        <v>4</v>
      </c>
      <c r="J16" s="3">
        <f t="shared" si="5"/>
        <v>2</v>
      </c>
      <c r="K16" s="5">
        <f t="shared" si="7"/>
        <v>0.5</v>
      </c>
      <c r="L16" s="3">
        <f t="shared" si="8"/>
        <v>64</v>
      </c>
      <c r="M16" s="3" t="s">
        <v>6</v>
      </c>
      <c r="N16" s="3">
        <f t="shared" si="9"/>
        <v>1</v>
      </c>
      <c r="O16" s="3">
        <f t="shared" si="4"/>
        <v>49999.999999999993</v>
      </c>
      <c r="P16" s="3" t="s">
        <v>10</v>
      </c>
    </row>
    <row r="17" spans="6:16" x14ac:dyDescent="0.25">
      <c r="F17" s="3">
        <v>50000</v>
      </c>
      <c r="G17" s="3" t="s">
        <v>3</v>
      </c>
      <c r="H17" s="4">
        <f t="shared" ref="H17:H19" si="10">1/F17</f>
        <v>2.0000000000000002E-5</v>
      </c>
      <c r="I17" s="3" t="s">
        <v>4</v>
      </c>
      <c r="J17" s="3">
        <f t="shared" si="5"/>
        <v>1</v>
      </c>
      <c r="K17" s="5">
        <f t="shared" ref="K17:K19" si="11">(1-(J17-1)/J17)</f>
        <v>1</v>
      </c>
      <c r="L17" s="3">
        <f t="shared" ref="L17:L19" si="12">J17*32</f>
        <v>32</v>
      </c>
      <c r="M17" s="3" t="s">
        <v>6</v>
      </c>
      <c r="N17" s="3">
        <f t="shared" ref="N17:N19" si="13">_xlfn.CEILING.MATH(L17/4096)</f>
        <v>1</v>
      </c>
      <c r="O17" s="3">
        <f t="shared" si="4"/>
        <v>99999.999999999985</v>
      </c>
      <c r="P17" s="3" t="s">
        <v>10</v>
      </c>
    </row>
    <row r="18" spans="6:16" x14ac:dyDescent="0.25">
      <c r="F18" s="3">
        <v>100000</v>
      </c>
      <c r="G18" s="3" t="s">
        <v>3</v>
      </c>
      <c r="H18" s="4">
        <f t="shared" si="10"/>
        <v>1.0000000000000001E-5</v>
      </c>
      <c r="I18" s="3" t="s">
        <v>4</v>
      </c>
      <c r="J18" s="3">
        <f t="shared" si="5"/>
        <v>0</v>
      </c>
      <c r="K18" s="5" t="e">
        <f t="shared" si="11"/>
        <v>#DIV/0!</v>
      </c>
      <c r="L18" s="3">
        <f t="shared" si="12"/>
        <v>0</v>
      </c>
      <c r="M18" s="3" t="s">
        <v>6</v>
      </c>
      <c r="N18" s="3">
        <f t="shared" si="13"/>
        <v>0</v>
      </c>
      <c r="O18" s="3" t="e">
        <f t="shared" si="4"/>
        <v>#DIV/0!</v>
      </c>
      <c r="P18" s="3" t="s">
        <v>10</v>
      </c>
    </row>
    <row r="19" spans="6:16" x14ac:dyDescent="0.25">
      <c r="F19" s="3">
        <v>500000</v>
      </c>
      <c r="G19" s="3" t="s">
        <v>3</v>
      </c>
      <c r="H19" s="4">
        <f t="shared" si="10"/>
        <v>1.9999999999999999E-6</v>
      </c>
      <c r="I19" s="3" t="s">
        <v>4</v>
      </c>
      <c r="J19" s="3">
        <f t="shared" si="5"/>
        <v>0</v>
      </c>
      <c r="K19" s="5" t="e">
        <f t="shared" si="11"/>
        <v>#DIV/0!</v>
      </c>
      <c r="L19" s="3">
        <f t="shared" si="12"/>
        <v>0</v>
      </c>
      <c r="M19" s="3" t="s">
        <v>6</v>
      </c>
      <c r="N19" s="3">
        <f t="shared" si="13"/>
        <v>0</v>
      </c>
      <c r="O19" s="3" t="e">
        <f t="shared" si="4"/>
        <v>#DIV/0!</v>
      </c>
      <c r="P19" s="3" t="s">
        <v>10</v>
      </c>
    </row>
  </sheetData>
  <mergeCells count="6">
    <mergeCell ref="H5:I5"/>
    <mergeCell ref="L5:M5"/>
    <mergeCell ref="O5:P5"/>
    <mergeCell ref="F5:G5"/>
    <mergeCell ref="B2:K3"/>
    <mergeCell ref="L2:P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BED03-76FD-4A72-8EC7-533CC032C08D}">
  <dimension ref="B2:P19"/>
  <sheetViews>
    <sheetView workbookViewId="0">
      <selection activeCell="F13" sqref="F13"/>
    </sheetView>
  </sheetViews>
  <sheetFormatPr defaultRowHeight="15" x14ac:dyDescent="0.25"/>
  <cols>
    <col min="1" max="1" width="9.140625" style="2"/>
    <col min="2" max="2" width="11.42578125" style="2" bestFit="1" customWidth="1"/>
    <col min="3" max="3" width="12.7109375" style="2" bestFit="1" customWidth="1"/>
    <col min="4" max="4" width="4.7109375" style="2" bestFit="1" customWidth="1"/>
    <col min="5" max="5" width="2.28515625" style="2" customWidth="1"/>
    <col min="6" max="6" width="8" style="2" bestFit="1" customWidth="1"/>
    <col min="7" max="7" width="3.7109375" style="2" customWidth="1"/>
    <col min="8" max="8" width="10.5703125" style="2" bestFit="1" customWidth="1"/>
    <col min="9" max="9" width="1.85546875" style="2" bestFit="1" customWidth="1"/>
    <col min="10" max="10" width="13.7109375" style="2" customWidth="1"/>
    <col min="11" max="11" width="8.5703125" style="2" bestFit="1" customWidth="1"/>
    <col min="12" max="12" width="9.140625" style="2"/>
    <col min="13" max="13" width="3.140625" style="2" customWidth="1"/>
    <col min="14" max="14" width="6.140625" style="2" bestFit="1" customWidth="1"/>
    <col min="15" max="15" width="6" style="2" bestFit="1" customWidth="1"/>
    <col min="16" max="16" width="3.140625" style="2" bestFit="1" customWidth="1"/>
    <col min="17" max="16384" width="9.140625" style="2"/>
  </cols>
  <sheetData>
    <row r="2" spans="2:16" x14ac:dyDescent="0.25">
      <c r="B2" s="17" t="s">
        <v>17</v>
      </c>
      <c r="C2" s="17"/>
      <c r="D2" s="17"/>
      <c r="E2" s="17"/>
      <c r="F2" s="17"/>
      <c r="G2" s="17"/>
      <c r="H2" s="17"/>
      <c r="I2" s="17"/>
      <c r="J2" s="17"/>
      <c r="K2" s="17"/>
      <c r="L2" s="19" t="s">
        <v>18</v>
      </c>
      <c r="M2" s="19"/>
      <c r="N2" s="19"/>
      <c r="O2" s="19"/>
      <c r="P2" s="19"/>
    </row>
    <row r="3" spans="2:16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20"/>
      <c r="M3" s="20"/>
      <c r="N3" s="20"/>
      <c r="O3" s="20"/>
      <c r="P3" s="20"/>
    </row>
    <row r="5" spans="2:16" x14ac:dyDescent="0.25">
      <c r="B5" s="1" t="s">
        <v>7</v>
      </c>
      <c r="C5" s="1">
        <v>500</v>
      </c>
      <c r="D5" s="1" t="s">
        <v>0</v>
      </c>
      <c r="F5" s="15" t="s">
        <v>16</v>
      </c>
      <c r="G5" s="16"/>
      <c r="H5" s="15" t="s">
        <v>15</v>
      </c>
      <c r="I5" s="16"/>
      <c r="J5" s="12" t="s">
        <v>13</v>
      </c>
      <c r="K5" s="12" t="s">
        <v>14</v>
      </c>
      <c r="L5" s="15" t="s">
        <v>12</v>
      </c>
      <c r="M5" s="16"/>
      <c r="N5" s="12" t="s">
        <v>5</v>
      </c>
      <c r="O5" s="15" t="s">
        <v>9</v>
      </c>
      <c r="P5" s="16"/>
    </row>
    <row r="6" spans="2:16" x14ac:dyDescent="0.25">
      <c r="B6" s="1" t="s">
        <v>8</v>
      </c>
      <c r="C6" s="7">
        <v>50</v>
      </c>
      <c r="D6" s="1"/>
      <c r="F6" s="3">
        <v>0.05</v>
      </c>
      <c r="G6" s="3" t="s">
        <v>3</v>
      </c>
      <c r="H6" s="4">
        <f t="shared" ref="H6:H19" si="0">1/F6</f>
        <v>20</v>
      </c>
      <c r="I6" s="3" t="s">
        <v>4</v>
      </c>
      <c r="J6" s="3">
        <f>_xlfn.FLOOR.MATH(H6/$C$12/2)</f>
        <v>1000000</v>
      </c>
      <c r="K6" s="5">
        <f t="shared" ref="K6:K19" si="1">(1-(J6-1)/J6)</f>
        <v>1.0000000000287557E-6</v>
      </c>
      <c r="L6" s="3">
        <f t="shared" ref="L6:L19" si="2">J6*32</f>
        <v>32000000</v>
      </c>
      <c r="M6" s="3" t="s">
        <v>6</v>
      </c>
      <c r="N6" s="3">
        <f t="shared" ref="N6:N19" si="3">_xlfn.CEILING.MATH(L6/4096)</f>
        <v>7813</v>
      </c>
      <c r="O6" s="3">
        <f t="shared" ref="O6:O19" si="4">1/($C$12*J6)</f>
        <v>0.1</v>
      </c>
      <c r="P6" s="3" t="s">
        <v>10</v>
      </c>
    </row>
    <row r="7" spans="2:16" x14ac:dyDescent="0.25">
      <c r="B7" s="6"/>
      <c r="C7" s="6"/>
      <c r="D7" s="6"/>
      <c r="F7" s="3">
        <v>0.1</v>
      </c>
      <c r="G7" s="3" t="s">
        <v>3</v>
      </c>
      <c r="H7" s="4">
        <f t="shared" si="0"/>
        <v>10</v>
      </c>
      <c r="I7" s="3" t="s">
        <v>4</v>
      </c>
      <c r="J7" s="3">
        <f t="shared" ref="J7:J19" si="5">_xlfn.FLOOR.MATH(H7/$C$12/2)</f>
        <v>500000</v>
      </c>
      <c r="K7" s="5">
        <f t="shared" si="1"/>
        <v>1.999999999946489E-6</v>
      </c>
      <c r="L7" s="3">
        <f t="shared" si="2"/>
        <v>16000000</v>
      </c>
      <c r="M7" s="3" t="s">
        <v>6</v>
      </c>
      <c r="N7" s="3">
        <f t="shared" si="3"/>
        <v>3907</v>
      </c>
      <c r="O7" s="3">
        <f t="shared" si="4"/>
        <v>0.2</v>
      </c>
      <c r="P7" s="3" t="s">
        <v>10</v>
      </c>
    </row>
    <row r="8" spans="2:16" x14ac:dyDescent="0.25">
      <c r="B8" s="1" t="s">
        <v>7</v>
      </c>
      <c r="C8" s="1">
        <f>C5/C6</f>
        <v>10</v>
      </c>
      <c r="D8" s="1" t="s">
        <v>0</v>
      </c>
      <c r="F8" s="3">
        <v>1</v>
      </c>
      <c r="G8" s="3" t="s">
        <v>3</v>
      </c>
      <c r="H8" s="4">
        <f t="shared" si="0"/>
        <v>1</v>
      </c>
      <c r="I8" s="3" t="s">
        <v>4</v>
      </c>
      <c r="J8" s="3">
        <f t="shared" si="5"/>
        <v>50000</v>
      </c>
      <c r="K8" s="5">
        <f t="shared" si="1"/>
        <v>2.0000000000020002E-5</v>
      </c>
      <c r="L8" s="3">
        <f t="shared" si="2"/>
        <v>1600000</v>
      </c>
      <c r="M8" s="3" t="s">
        <v>6</v>
      </c>
      <c r="N8" s="3">
        <f t="shared" si="3"/>
        <v>391</v>
      </c>
      <c r="O8" s="3">
        <f t="shared" si="4"/>
        <v>2</v>
      </c>
      <c r="P8" s="3" t="s">
        <v>10</v>
      </c>
    </row>
    <row r="9" spans="2:16" x14ac:dyDescent="0.25">
      <c r="B9" s="1" t="s">
        <v>11</v>
      </c>
      <c r="C9" s="11">
        <v>100</v>
      </c>
      <c r="D9" s="1"/>
      <c r="F9" s="3">
        <v>10</v>
      </c>
      <c r="G9" s="3" t="s">
        <v>3</v>
      </c>
      <c r="H9" s="4">
        <f t="shared" si="0"/>
        <v>0.1</v>
      </c>
      <c r="I9" s="3" t="s">
        <v>4</v>
      </c>
      <c r="J9" s="3">
        <f t="shared" si="5"/>
        <v>5000</v>
      </c>
      <c r="K9" s="5">
        <f t="shared" si="1"/>
        <v>1.9999999999997797E-4</v>
      </c>
      <c r="L9" s="3">
        <f t="shared" si="2"/>
        <v>160000</v>
      </c>
      <c r="M9" s="3" t="s">
        <v>6</v>
      </c>
      <c r="N9" s="3">
        <f t="shared" si="3"/>
        <v>40</v>
      </c>
      <c r="O9" s="3">
        <f t="shared" si="4"/>
        <v>20</v>
      </c>
      <c r="P9" s="3" t="s">
        <v>10</v>
      </c>
    </row>
    <row r="10" spans="2:16" x14ac:dyDescent="0.25">
      <c r="B10" s="6"/>
      <c r="C10" s="6"/>
      <c r="D10" s="6"/>
      <c r="F10" s="3">
        <v>50</v>
      </c>
      <c r="G10" s="3" t="s">
        <v>3</v>
      </c>
      <c r="H10" s="4">
        <f t="shared" si="0"/>
        <v>0.02</v>
      </c>
      <c r="I10" s="3" t="s">
        <v>4</v>
      </c>
      <c r="J10" s="3">
        <f t="shared" si="5"/>
        <v>1000</v>
      </c>
      <c r="K10" s="5">
        <f t="shared" si="1"/>
        <v>1.0000000000000009E-3</v>
      </c>
      <c r="L10" s="3">
        <f t="shared" si="2"/>
        <v>32000</v>
      </c>
      <c r="M10" s="3" t="s">
        <v>6</v>
      </c>
      <c r="N10" s="3">
        <f t="shared" si="3"/>
        <v>8</v>
      </c>
      <c r="O10" s="3">
        <f t="shared" si="4"/>
        <v>100</v>
      </c>
      <c r="P10" s="3" t="s">
        <v>10</v>
      </c>
    </row>
    <row r="11" spans="2:16" x14ac:dyDescent="0.25">
      <c r="B11" s="6"/>
      <c r="C11" s="6"/>
      <c r="D11" s="6"/>
      <c r="F11" s="3">
        <v>100</v>
      </c>
      <c r="G11" s="3" t="s">
        <v>3</v>
      </c>
      <c r="H11" s="4">
        <f t="shared" si="0"/>
        <v>0.01</v>
      </c>
      <c r="I11" s="3" t="s">
        <v>4</v>
      </c>
      <c r="J11" s="3">
        <f t="shared" si="5"/>
        <v>500</v>
      </c>
      <c r="K11" s="5">
        <f t="shared" si="1"/>
        <v>2.0000000000000018E-3</v>
      </c>
      <c r="L11" s="3">
        <f t="shared" si="2"/>
        <v>16000</v>
      </c>
      <c r="M11" s="3" t="s">
        <v>6</v>
      </c>
      <c r="N11" s="3">
        <f t="shared" si="3"/>
        <v>4</v>
      </c>
      <c r="O11" s="3">
        <f t="shared" si="4"/>
        <v>200</v>
      </c>
      <c r="P11" s="3" t="s">
        <v>10</v>
      </c>
    </row>
    <row r="12" spans="2:16" x14ac:dyDescent="0.25">
      <c r="B12" s="1" t="s">
        <v>1</v>
      </c>
      <c r="C12" s="14">
        <f>C9/(C8*10^6)</f>
        <v>1.0000000000000001E-5</v>
      </c>
      <c r="D12" s="1" t="s">
        <v>4</v>
      </c>
      <c r="F12" s="3">
        <v>1000</v>
      </c>
      <c r="G12" s="3" t="s">
        <v>3</v>
      </c>
      <c r="H12" s="4">
        <f t="shared" si="0"/>
        <v>1E-3</v>
      </c>
      <c r="I12" s="3" t="s">
        <v>4</v>
      </c>
      <c r="J12" s="3">
        <f t="shared" si="5"/>
        <v>50</v>
      </c>
      <c r="K12" s="5">
        <f t="shared" si="1"/>
        <v>2.0000000000000018E-2</v>
      </c>
      <c r="L12" s="3">
        <f t="shared" si="2"/>
        <v>1600</v>
      </c>
      <c r="M12" s="3" t="s">
        <v>6</v>
      </c>
      <c r="N12" s="3">
        <f t="shared" si="3"/>
        <v>1</v>
      </c>
      <c r="O12" s="3">
        <f t="shared" si="4"/>
        <v>2000</v>
      </c>
      <c r="P12" s="3" t="s">
        <v>10</v>
      </c>
    </row>
    <row r="13" spans="2:16" x14ac:dyDescent="0.25">
      <c r="B13" s="1"/>
      <c r="C13" s="1">
        <f>C12*10^6</f>
        <v>10</v>
      </c>
      <c r="D13" s="1" t="s">
        <v>2</v>
      </c>
      <c r="F13" s="3">
        <v>5000</v>
      </c>
      <c r="G13" s="3" t="s">
        <v>3</v>
      </c>
      <c r="H13" s="4">
        <f t="shared" si="0"/>
        <v>2.0000000000000001E-4</v>
      </c>
      <c r="I13" s="3" t="s">
        <v>4</v>
      </c>
      <c r="J13" s="3">
        <f t="shared" si="5"/>
        <v>10</v>
      </c>
      <c r="K13" s="5">
        <f t="shared" si="1"/>
        <v>9.9999999999999978E-2</v>
      </c>
      <c r="L13" s="3">
        <f t="shared" si="2"/>
        <v>320</v>
      </c>
      <c r="M13" s="3" t="s">
        <v>6</v>
      </c>
      <c r="N13" s="3">
        <f t="shared" si="3"/>
        <v>1</v>
      </c>
      <c r="O13" s="3">
        <f t="shared" si="4"/>
        <v>10000</v>
      </c>
      <c r="P13" s="3" t="s">
        <v>10</v>
      </c>
    </row>
    <row r="14" spans="2:16" x14ac:dyDescent="0.25">
      <c r="F14" s="3">
        <v>10000</v>
      </c>
      <c r="G14" s="3" t="s">
        <v>3</v>
      </c>
      <c r="H14" s="4">
        <f t="shared" si="0"/>
        <v>1E-4</v>
      </c>
      <c r="I14" s="3" t="s">
        <v>4</v>
      </c>
      <c r="J14" s="3">
        <f t="shared" si="5"/>
        <v>5</v>
      </c>
      <c r="K14" s="5">
        <f t="shared" si="1"/>
        <v>0.19999999999999996</v>
      </c>
      <c r="L14" s="3">
        <f t="shared" si="2"/>
        <v>160</v>
      </c>
      <c r="M14" s="3" t="s">
        <v>6</v>
      </c>
      <c r="N14" s="3">
        <f t="shared" si="3"/>
        <v>1</v>
      </c>
      <c r="O14" s="3">
        <f t="shared" si="4"/>
        <v>20000</v>
      </c>
      <c r="P14" s="3" t="s">
        <v>10</v>
      </c>
    </row>
    <row r="15" spans="2:16" x14ac:dyDescent="0.25">
      <c r="F15" s="3">
        <v>18000</v>
      </c>
      <c r="G15" s="3" t="s">
        <v>3</v>
      </c>
      <c r="H15" s="4">
        <f t="shared" si="0"/>
        <v>5.5555555555555558E-5</v>
      </c>
      <c r="I15" s="3" t="s">
        <v>4</v>
      </c>
      <c r="J15" s="3">
        <f t="shared" si="5"/>
        <v>2</v>
      </c>
      <c r="K15" s="5">
        <f t="shared" si="1"/>
        <v>0.5</v>
      </c>
      <c r="L15" s="3">
        <f t="shared" si="2"/>
        <v>64</v>
      </c>
      <c r="M15" s="3" t="s">
        <v>6</v>
      </c>
      <c r="N15" s="3">
        <f t="shared" si="3"/>
        <v>1</v>
      </c>
      <c r="O15" s="3">
        <f t="shared" si="4"/>
        <v>49999.999999999993</v>
      </c>
      <c r="P15" s="3" t="s">
        <v>10</v>
      </c>
    </row>
    <row r="16" spans="2:16" x14ac:dyDescent="0.25">
      <c r="F16" s="3">
        <v>20000</v>
      </c>
      <c r="G16" s="3" t="s">
        <v>3</v>
      </c>
      <c r="H16" s="4">
        <f t="shared" si="0"/>
        <v>5.0000000000000002E-5</v>
      </c>
      <c r="I16" s="3" t="s">
        <v>4</v>
      </c>
      <c r="J16" s="3">
        <f t="shared" si="5"/>
        <v>2</v>
      </c>
      <c r="K16" s="5">
        <f t="shared" si="1"/>
        <v>0.5</v>
      </c>
      <c r="L16" s="3">
        <f t="shared" si="2"/>
        <v>64</v>
      </c>
      <c r="M16" s="3" t="s">
        <v>6</v>
      </c>
      <c r="N16" s="3">
        <f t="shared" si="3"/>
        <v>1</v>
      </c>
      <c r="O16" s="3">
        <f t="shared" si="4"/>
        <v>49999.999999999993</v>
      </c>
      <c r="P16" s="3" t="s">
        <v>10</v>
      </c>
    </row>
    <row r="17" spans="6:16" x14ac:dyDescent="0.25">
      <c r="F17" s="3">
        <v>50000</v>
      </c>
      <c r="G17" s="3" t="s">
        <v>3</v>
      </c>
      <c r="H17" s="4">
        <f t="shared" si="0"/>
        <v>2.0000000000000002E-5</v>
      </c>
      <c r="I17" s="3" t="s">
        <v>4</v>
      </c>
      <c r="J17" s="3">
        <f t="shared" si="5"/>
        <v>1</v>
      </c>
      <c r="K17" s="5">
        <f t="shared" si="1"/>
        <v>1</v>
      </c>
      <c r="L17" s="3">
        <f t="shared" si="2"/>
        <v>32</v>
      </c>
      <c r="M17" s="3" t="s">
        <v>6</v>
      </c>
      <c r="N17" s="3">
        <f t="shared" si="3"/>
        <v>1</v>
      </c>
      <c r="O17" s="3">
        <f t="shared" si="4"/>
        <v>99999.999999999985</v>
      </c>
      <c r="P17" s="3" t="s">
        <v>10</v>
      </c>
    </row>
    <row r="18" spans="6:16" x14ac:dyDescent="0.25">
      <c r="F18" s="3">
        <v>100000</v>
      </c>
      <c r="G18" s="3" t="s">
        <v>3</v>
      </c>
      <c r="H18" s="4">
        <f t="shared" si="0"/>
        <v>1.0000000000000001E-5</v>
      </c>
      <c r="I18" s="3" t="s">
        <v>4</v>
      </c>
      <c r="J18" s="3">
        <f t="shared" si="5"/>
        <v>0</v>
      </c>
      <c r="K18" s="5" t="e">
        <f t="shared" si="1"/>
        <v>#DIV/0!</v>
      </c>
      <c r="L18" s="3">
        <f t="shared" si="2"/>
        <v>0</v>
      </c>
      <c r="M18" s="3" t="s">
        <v>6</v>
      </c>
      <c r="N18" s="3">
        <f t="shared" si="3"/>
        <v>0</v>
      </c>
      <c r="O18" s="3" t="e">
        <f t="shared" si="4"/>
        <v>#DIV/0!</v>
      </c>
      <c r="P18" s="3" t="s">
        <v>10</v>
      </c>
    </row>
    <row r="19" spans="6:16" x14ac:dyDescent="0.25">
      <c r="F19" s="3">
        <v>500000</v>
      </c>
      <c r="G19" s="3" t="s">
        <v>3</v>
      </c>
      <c r="H19" s="4">
        <f t="shared" si="0"/>
        <v>1.9999999999999999E-6</v>
      </c>
      <c r="I19" s="3" t="s">
        <v>4</v>
      </c>
      <c r="J19" s="3">
        <f t="shared" si="5"/>
        <v>0</v>
      </c>
      <c r="K19" s="5" t="e">
        <f t="shared" si="1"/>
        <v>#DIV/0!</v>
      </c>
      <c r="L19" s="3">
        <f t="shared" si="2"/>
        <v>0</v>
      </c>
      <c r="M19" s="3" t="s">
        <v>6</v>
      </c>
      <c r="N19" s="3">
        <f t="shared" si="3"/>
        <v>0</v>
      </c>
      <c r="O19" s="3" t="e">
        <f t="shared" si="4"/>
        <v>#DIV/0!</v>
      </c>
      <c r="P19" s="3" t="s">
        <v>10</v>
      </c>
    </row>
  </sheetData>
  <mergeCells count="6">
    <mergeCell ref="B2:K3"/>
    <mergeCell ref="L2:P3"/>
    <mergeCell ref="H5:I5"/>
    <mergeCell ref="O5:P5"/>
    <mergeCell ref="F5:G5"/>
    <mergeCell ref="L5:M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Pulse Width</vt:lpstr>
      <vt:lpstr>Clock +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2019-11-02T23:23:36Z</dcterms:created>
  <dcterms:modified xsi:type="dcterms:W3CDTF">2021-06-20T06:22:57Z</dcterms:modified>
</cp:coreProperties>
</file>