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Isep\RCOMP\rcomp-20-21-dd-g5\doc\sprint1\1190743\"/>
    </mc:Choice>
  </mc:AlternateContent>
  <xr:revisionPtr revIDLastSave="0" documentId="13_ncr:1_{42738377-CAE1-4C88-9384-DA66275F4931}" xr6:coauthVersionLast="46" xr6:coauthVersionMax="46" xr10:uidLastSave="{00000000-0000-0000-0000-000000000000}"/>
  <bookViews>
    <workbookView xWindow="-108" yWindow="-108" windowWidth="23256" windowHeight="12576" xr2:uid="{D4C00F8C-34A8-4E36-933F-42B3A162C6A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I34" i="1"/>
  <c r="I33" i="1"/>
  <c r="I32" i="1"/>
  <c r="I31" i="1"/>
  <c r="I30" i="1"/>
  <c r="I29" i="1"/>
  <c r="I28" i="1"/>
  <c r="I27" i="1"/>
  <c r="I26" i="1"/>
  <c r="I25" i="1"/>
  <c r="I11" i="1"/>
  <c r="J25" i="1"/>
  <c r="J26" i="1"/>
  <c r="J22" i="1"/>
  <c r="J24" i="1"/>
  <c r="J23" i="1"/>
  <c r="J21" i="1"/>
  <c r="F5" i="1"/>
  <c r="F6" i="1" s="1"/>
  <c r="G5" i="1"/>
  <c r="G6" i="1" s="1"/>
  <c r="G3" i="1"/>
  <c r="G4" i="1"/>
  <c r="E5" i="1"/>
  <c r="E6" i="1" s="1"/>
  <c r="E4" i="1"/>
  <c r="E3" i="1"/>
  <c r="D3" i="1"/>
  <c r="D4" i="1" s="1"/>
  <c r="K22" i="1"/>
  <c r="K21" i="1"/>
  <c r="K20" i="1"/>
  <c r="K19" i="1"/>
  <c r="K18" i="1"/>
  <c r="K17" i="1"/>
  <c r="F3" i="1"/>
  <c r="F4" i="1" s="1"/>
  <c r="L5" i="1"/>
  <c r="L3" i="1"/>
  <c r="L4" i="1"/>
  <c r="L6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8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H3" i="1" l="1"/>
  <c r="M3" i="1"/>
</calcChain>
</file>

<file path=xl/sharedStrings.xml><?xml version="1.0" encoding="utf-8"?>
<sst xmlns="http://schemas.openxmlformats.org/spreadsheetml/2006/main" count="14" uniqueCount="13">
  <si>
    <t>IC -&gt; HC</t>
  </si>
  <si>
    <t>HC -&gt; CP</t>
  </si>
  <si>
    <t>Total</t>
  </si>
  <si>
    <t>HC -&gt; 20.4</t>
  </si>
  <si>
    <t>Piso 0</t>
  </si>
  <si>
    <t>CP -&gt; 20.3</t>
  </si>
  <si>
    <t>Cobre</t>
  </si>
  <si>
    <t>Fibra</t>
  </si>
  <si>
    <t>HC -&gt; AP</t>
  </si>
  <si>
    <t>MC -&gt; IC</t>
  </si>
  <si>
    <t>CP -&gt; 20.2</t>
  </si>
  <si>
    <t>CP -&gt; Desk</t>
  </si>
  <si>
    <t>IC -&gt; 2ºPiso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</si>
</sst>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B2D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BBA4-1BD6-4A3F-9963-55F1D746AE19}">
  <dimension ref="A1:Q36"/>
  <sheetViews>
    <sheetView tabSelected="1" workbookViewId="0">
      <selection activeCell="K36" sqref="K36"/>
    </sheetView>
  </sheetViews>
  <sheetFormatPr defaultRowHeight="14.4" x14ac:dyDescent="0.3"/>
  <cols>
    <col min="1" max="2" width="12.44140625" customWidth="1"/>
    <col min="3" max="3" width="9" customWidth="1"/>
    <col min="7" max="7" width="11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8.77734375" customWidth="1"/>
  </cols>
  <sheetData>
    <row r="1" spans="1:17" ht="14.4" customHeight="1" x14ac:dyDescent="0.3">
      <c r="A1" s="6" t="s">
        <v>4</v>
      </c>
      <c r="B1" s="6"/>
      <c r="C1" s="8" t="s">
        <v>7</v>
      </c>
      <c r="D1" s="8"/>
      <c r="E1" s="8"/>
      <c r="F1" s="8"/>
      <c r="G1" s="8"/>
      <c r="H1" s="8"/>
      <c r="I1" s="5" t="s">
        <v>6</v>
      </c>
      <c r="J1" s="5"/>
      <c r="K1" s="5"/>
      <c r="L1" s="5"/>
      <c r="M1" s="5"/>
    </row>
    <row r="2" spans="1:17" x14ac:dyDescent="0.3">
      <c r="A2" s="6"/>
      <c r="B2" s="6"/>
      <c r="C2" s="2" t="s">
        <v>9</v>
      </c>
      <c r="D2" s="3" t="s">
        <v>0</v>
      </c>
      <c r="E2" s="4" t="s">
        <v>1</v>
      </c>
      <c r="F2" s="4" t="s">
        <v>8</v>
      </c>
      <c r="G2" s="3" t="s">
        <v>12</v>
      </c>
      <c r="H2" s="12" t="s">
        <v>2</v>
      </c>
      <c r="I2" s="7" t="s">
        <v>3</v>
      </c>
      <c r="J2" s="7" t="s">
        <v>5</v>
      </c>
      <c r="K2" s="7" t="s">
        <v>10</v>
      </c>
      <c r="L2" s="7" t="s">
        <v>11</v>
      </c>
      <c r="M2" s="12" t="s">
        <v>2</v>
      </c>
    </row>
    <row r="3" spans="1:17" x14ac:dyDescent="0.3">
      <c r="A3" s="6"/>
      <c r="B3" s="6"/>
      <c r="C3" s="10">
        <v>10</v>
      </c>
      <c r="D3" s="10">
        <f>10+12.5+37+1.4</f>
        <v>60.9</v>
      </c>
      <c r="E3" s="10">
        <f>0.5</f>
        <v>0.5</v>
      </c>
      <c r="F3" s="10">
        <f>0.8*2</f>
        <v>1.6</v>
      </c>
      <c r="G3" s="10">
        <f>10+12.5+13.1+7.2+3</f>
        <v>45.800000000000004</v>
      </c>
      <c r="H3" s="9">
        <f>SUM(C3:G34)</f>
        <v>401.20000000000005</v>
      </c>
      <c r="I3" s="15">
        <v>1.7</v>
      </c>
      <c r="J3" s="15">
        <v>0.7</v>
      </c>
      <c r="K3" s="15">
        <f>0.2*9</f>
        <v>1.8</v>
      </c>
      <c r="L3" s="15">
        <f>1.7+0.2+(0.3*8.27)</f>
        <v>4.3810000000000002</v>
      </c>
      <c r="M3" s="15">
        <f>SUM(I3:L34)</f>
        <v>1359.4761000000001</v>
      </c>
    </row>
    <row r="4" spans="1:17" x14ac:dyDescent="0.3">
      <c r="A4" s="6"/>
      <c r="B4" s="6"/>
      <c r="C4" s="10"/>
      <c r="D4" s="13">
        <f>D3</f>
        <v>60.9</v>
      </c>
      <c r="E4" s="13">
        <f>E3</f>
        <v>0.5</v>
      </c>
      <c r="F4" s="13">
        <f>F3</f>
        <v>1.6</v>
      </c>
      <c r="G4" s="14">
        <f>G3</f>
        <v>45.800000000000004</v>
      </c>
      <c r="H4" s="9"/>
      <c r="I4" s="15">
        <v>0.7</v>
      </c>
      <c r="J4" s="15">
        <v>3.1</v>
      </c>
      <c r="K4" s="15">
        <f>0.4*9</f>
        <v>3.6</v>
      </c>
      <c r="L4" s="15">
        <f>1.7+0.2+(0.36*8.27)</f>
        <v>4.8772000000000002</v>
      </c>
      <c r="M4" s="15"/>
    </row>
    <row r="5" spans="1:17" x14ac:dyDescent="0.3">
      <c r="A5" s="6"/>
      <c r="B5" s="6"/>
      <c r="C5" s="10"/>
      <c r="D5" s="10"/>
      <c r="E5" s="10">
        <f>1.4+38.8</f>
        <v>40.199999999999996</v>
      </c>
      <c r="F5" s="10">
        <f>0.8</f>
        <v>0.8</v>
      </c>
      <c r="G5" s="10">
        <f>G3</f>
        <v>45.800000000000004</v>
      </c>
      <c r="H5" s="9"/>
      <c r="I5" s="15">
        <v>3.1</v>
      </c>
      <c r="J5" s="15">
        <v>5</v>
      </c>
      <c r="K5" s="15">
        <f>0.6*9</f>
        <v>5.3999999999999995</v>
      </c>
      <c r="L5" s="15">
        <f>1.7+0.2+(0.6*8.27)</f>
        <v>6.8620000000000001</v>
      </c>
      <c r="M5" s="15"/>
    </row>
    <row r="6" spans="1:17" x14ac:dyDescent="0.3">
      <c r="A6" s="6"/>
      <c r="B6" s="6"/>
      <c r="C6" s="10"/>
      <c r="D6" s="10"/>
      <c r="E6" s="13">
        <f>E5</f>
        <v>40.199999999999996</v>
      </c>
      <c r="F6" s="13">
        <f>F5</f>
        <v>0.8</v>
      </c>
      <c r="G6" s="13">
        <f>G5</f>
        <v>45.800000000000004</v>
      </c>
      <c r="H6" s="11"/>
      <c r="I6" s="15">
        <v>5</v>
      </c>
      <c r="J6" s="15">
        <v>6.9</v>
      </c>
      <c r="K6" s="15">
        <f>0.8*9</f>
        <v>7.2</v>
      </c>
      <c r="L6" s="15">
        <f>1.7+0.2+(0.67*8.27)</f>
        <v>7.4408999999999992</v>
      </c>
      <c r="M6" s="15"/>
    </row>
    <row r="7" spans="1:17" x14ac:dyDescent="0.3">
      <c r="A7" s="6"/>
      <c r="B7" s="6"/>
      <c r="C7" s="10"/>
      <c r="D7" s="10"/>
      <c r="E7" s="10"/>
      <c r="F7" s="10"/>
      <c r="G7" s="10"/>
      <c r="H7" s="11"/>
      <c r="I7" s="15">
        <v>6.9</v>
      </c>
      <c r="J7" s="15">
        <f>8.3+((1/7)*13.8)</f>
        <v>10.271428571428572</v>
      </c>
      <c r="K7" s="15">
        <f>0.7+(0.33*4.5)</f>
        <v>2.1850000000000001</v>
      </c>
      <c r="L7" s="15"/>
      <c r="M7" s="15"/>
    </row>
    <row r="8" spans="1:17" x14ac:dyDescent="0.3">
      <c r="A8" s="6"/>
      <c r="B8" s="6"/>
      <c r="C8" s="10"/>
      <c r="D8" s="10"/>
      <c r="E8" s="10"/>
      <c r="F8" s="10"/>
      <c r="G8" s="10"/>
      <c r="H8" s="11"/>
      <c r="I8" s="15">
        <f>8.3+(0.2*8.27)</f>
        <v>9.9540000000000006</v>
      </c>
      <c r="J8" s="15">
        <f>8.3+((2/7)*13.8)</f>
        <v>12.242857142857144</v>
      </c>
      <c r="K8" s="15">
        <f>0.7+(0.67*4.5)</f>
        <v>3.7149999999999999</v>
      </c>
      <c r="L8" s="15"/>
      <c r="M8" s="15"/>
    </row>
    <row r="9" spans="1:17" x14ac:dyDescent="0.3">
      <c r="A9" s="6"/>
      <c r="B9" s="6"/>
      <c r="C9" s="10"/>
      <c r="D9" s="10"/>
      <c r="E9" s="10"/>
      <c r="F9" s="10"/>
      <c r="G9" s="10"/>
      <c r="H9" s="11"/>
      <c r="I9" s="15">
        <f>8.3+(0.4*8.27)</f>
        <v>11.608000000000001</v>
      </c>
      <c r="J9" s="15">
        <f>8.3+((3/7)*13.8)</f>
        <v>14.214285714285715</v>
      </c>
      <c r="K9" s="15">
        <f>0.7+12.75+(0.25*7.2)</f>
        <v>15.25</v>
      </c>
      <c r="L9" s="15"/>
      <c r="M9" s="15"/>
    </row>
    <row r="10" spans="1:17" x14ac:dyDescent="0.3">
      <c r="A10" s="6"/>
      <c r="B10" s="6"/>
      <c r="C10" s="10"/>
      <c r="D10" s="10"/>
      <c r="E10" s="10"/>
      <c r="F10" s="10"/>
      <c r="G10" s="10"/>
      <c r="H10" s="11"/>
      <c r="I10" s="15">
        <f>8.3+(0.6*8.27)</f>
        <v>13.262</v>
      </c>
      <c r="J10" s="15">
        <f>8.3+((4/7)*13.8)</f>
        <v>16.185714285714287</v>
      </c>
      <c r="K10" s="15">
        <f>0.7+12.75+(0.5*7.2)</f>
        <v>17.05</v>
      </c>
      <c r="L10" s="15"/>
      <c r="M10" s="15"/>
    </row>
    <row r="11" spans="1:17" x14ac:dyDescent="0.3">
      <c r="A11" s="6"/>
      <c r="B11" s="6"/>
      <c r="C11" s="10"/>
      <c r="D11" s="10"/>
      <c r="E11" s="10"/>
      <c r="F11" s="10"/>
      <c r="G11" s="10"/>
      <c r="H11" s="11"/>
      <c r="I11" s="15">
        <f>8.3+(0.8*8.27)</f>
        <v>14.916</v>
      </c>
      <c r="J11" s="15">
        <f>8.3+((5/7)*13.8)</f>
        <v>18.157142857142858</v>
      </c>
      <c r="K11" s="15">
        <f>0.7+12.75+(0.75*7.2)</f>
        <v>18.850000000000001</v>
      </c>
      <c r="L11" s="15"/>
      <c r="M11" s="15"/>
      <c r="Q11" s="1"/>
    </row>
    <row r="12" spans="1:17" x14ac:dyDescent="0.3">
      <c r="A12" s="6"/>
      <c r="B12" s="6"/>
      <c r="C12" s="10"/>
      <c r="D12" s="10"/>
      <c r="E12" s="10"/>
      <c r="F12" s="10"/>
      <c r="G12" s="10"/>
      <c r="H12" s="11"/>
      <c r="I12" s="15">
        <f>8.3+8.27+(0.11*18.62)</f>
        <v>18.618200000000002</v>
      </c>
      <c r="J12" s="15">
        <f>8.3+((6/7)*13.8)</f>
        <v>20.12857142857143</v>
      </c>
      <c r="K12" s="15">
        <f>0.7+12.75+7.2+((1/6)*12.75)</f>
        <v>22.774999999999999</v>
      </c>
      <c r="L12" s="15"/>
      <c r="M12" s="15"/>
    </row>
    <row r="13" spans="1:17" x14ac:dyDescent="0.3">
      <c r="A13" s="6"/>
      <c r="B13" s="6"/>
      <c r="C13" s="10"/>
      <c r="D13" s="10"/>
      <c r="E13" s="10"/>
      <c r="F13" s="10"/>
      <c r="G13" s="10"/>
      <c r="H13" s="11"/>
      <c r="I13" s="15">
        <f>8.3+8.27+(0.22*18.62)</f>
        <v>20.666399999999999</v>
      </c>
      <c r="J13" s="15">
        <f>8.3+13.8+(0.2*9.3)</f>
        <v>23.96</v>
      </c>
      <c r="K13" s="15">
        <f>0.7+12.75+7.2+((2/6)*12.75)</f>
        <v>24.9</v>
      </c>
      <c r="L13" s="15"/>
      <c r="M13" s="15"/>
    </row>
    <row r="14" spans="1:17" x14ac:dyDescent="0.3">
      <c r="A14" s="6"/>
      <c r="B14" s="6"/>
      <c r="C14" s="10"/>
      <c r="D14" s="10"/>
      <c r="E14" s="10"/>
      <c r="F14" s="10"/>
      <c r="G14" s="10"/>
      <c r="H14" s="11"/>
      <c r="I14" s="15">
        <f>8.3+8.27+(0.33*18.62)</f>
        <v>22.714600000000001</v>
      </c>
      <c r="J14" s="15">
        <f>8.3+13.8+(0.4*9.3)</f>
        <v>25.82</v>
      </c>
      <c r="K14" s="15">
        <f>0.7+12.75+7.2+((3/6)*12.75)</f>
        <v>27.024999999999999</v>
      </c>
      <c r="L14" s="15"/>
      <c r="M14" s="15"/>
    </row>
    <row r="15" spans="1:17" x14ac:dyDescent="0.3">
      <c r="A15" s="6"/>
      <c r="B15" s="6"/>
      <c r="C15" s="10"/>
      <c r="D15" s="10"/>
      <c r="E15" s="10"/>
      <c r="F15" s="10"/>
      <c r="G15" s="10"/>
      <c r="H15" s="11"/>
      <c r="I15" s="15">
        <f>8.3+8.27+(0.44*18.62)</f>
        <v>24.762799999999999</v>
      </c>
      <c r="J15" s="15">
        <f>8.3+13.8+(0.6*9.3)</f>
        <v>27.68</v>
      </c>
      <c r="K15" s="15">
        <f>0.7+12.75+7.2+((4/6)*12.75)</f>
        <v>29.15</v>
      </c>
      <c r="L15" s="15"/>
      <c r="M15" s="15"/>
    </row>
    <row r="16" spans="1:17" x14ac:dyDescent="0.3">
      <c r="A16" s="6"/>
      <c r="B16" s="6"/>
      <c r="C16" s="10"/>
      <c r="D16" s="10"/>
      <c r="E16" s="10"/>
      <c r="F16" s="10"/>
      <c r="G16" s="10"/>
      <c r="H16" s="11"/>
      <c r="I16" s="15">
        <f>8.3+8.27+(0.56*18.62)</f>
        <v>26.997199999999999</v>
      </c>
      <c r="J16" s="15">
        <f>8.3+13.8+(0.8*9.3)</f>
        <v>29.540000000000003</v>
      </c>
      <c r="K16" s="15">
        <f>0.7+12.75+7.2+((5/6)*12.75)</f>
        <v>31.274999999999999</v>
      </c>
      <c r="L16" s="15"/>
      <c r="M16" s="15"/>
    </row>
    <row r="17" spans="1:13" x14ac:dyDescent="0.3">
      <c r="A17" s="6"/>
      <c r="B17" s="6"/>
      <c r="C17" s="10"/>
      <c r="D17" s="10"/>
      <c r="E17" s="10"/>
      <c r="F17" s="10"/>
      <c r="G17" s="10"/>
      <c r="H17" s="11"/>
      <c r="I17" s="15">
        <f>8.3+8.27+(0.67*18.62)</f>
        <v>29.045400000000001</v>
      </c>
      <c r="J17" s="15">
        <f>8.3+13.8+9.3+1.8</f>
        <v>33.200000000000003</v>
      </c>
      <c r="K17" s="15">
        <f>3.6+((1/4)*12.75)-0.1</f>
        <v>6.6875</v>
      </c>
      <c r="L17" s="15"/>
      <c r="M17" s="15"/>
    </row>
    <row r="18" spans="1:13" x14ac:dyDescent="0.3">
      <c r="A18" s="6"/>
      <c r="B18" s="6"/>
      <c r="C18" s="10"/>
      <c r="D18" s="10"/>
      <c r="E18" s="10"/>
      <c r="F18" s="10"/>
      <c r="G18" s="10"/>
      <c r="H18" s="11"/>
      <c r="I18" s="15">
        <f>8.3+8.27+(0.78*18.62)</f>
        <v>31.093600000000002</v>
      </c>
      <c r="J18" s="15">
        <f>8.3+13.8+9.3+2</f>
        <v>33.400000000000006</v>
      </c>
      <c r="K18" s="15">
        <f>3.6+((1/4)*12.75)+0.1</f>
        <v>6.8874999999999993</v>
      </c>
      <c r="L18" s="15"/>
      <c r="M18" s="15"/>
    </row>
    <row r="19" spans="1:13" x14ac:dyDescent="0.3">
      <c r="A19" s="6"/>
      <c r="B19" s="6"/>
      <c r="C19" s="10"/>
      <c r="D19" s="10"/>
      <c r="E19" s="10"/>
      <c r="F19" s="10"/>
      <c r="G19" s="10"/>
      <c r="H19" s="11"/>
      <c r="I19" s="15">
        <f>8.3+8.27+(0.89*18.62)</f>
        <v>33.141800000000003</v>
      </c>
      <c r="J19" s="15">
        <f>1+0.5</f>
        <v>1.5</v>
      </c>
      <c r="K19" s="15">
        <f>3.6+((2/4)*12.75)-0.1</f>
        <v>9.875</v>
      </c>
      <c r="L19" s="15"/>
      <c r="M19" s="15"/>
    </row>
    <row r="20" spans="1:13" x14ac:dyDescent="0.3">
      <c r="A20" s="6"/>
      <c r="B20" s="6"/>
      <c r="C20" s="10"/>
      <c r="D20" s="10"/>
      <c r="E20" s="10"/>
      <c r="F20" s="10"/>
      <c r="G20" s="10"/>
      <c r="H20" s="11"/>
      <c r="I20" s="15">
        <f>8.3+8.27+18.62+(0.2*8.27)</f>
        <v>36.843999999999994</v>
      </c>
      <c r="J20" s="15">
        <f>1+0.7</f>
        <v>1.7</v>
      </c>
      <c r="K20" s="15">
        <f>3.6+((2/4)*12.75)+0.1</f>
        <v>10.074999999999999</v>
      </c>
      <c r="L20" s="15"/>
      <c r="M20" s="15"/>
    </row>
    <row r="21" spans="1:13" x14ac:dyDescent="0.3">
      <c r="A21" s="6"/>
      <c r="B21" s="6"/>
      <c r="C21" s="10"/>
      <c r="D21" s="10"/>
      <c r="E21" s="10"/>
      <c r="F21" s="10"/>
      <c r="G21" s="10"/>
      <c r="H21" s="11"/>
      <c r="I21" s="15">
        <f>8.3+8.27+18.62+(0.4*8.27)</f>
        <v>38.497999999999998</v>
      </c>
      <c r="J21" s="15">
        <f>(8.45*(1/3))+13.8*(1/3)-0.1</f>
        <v>7.3166666666666664</v>
      </c>
      <c r="K21" s="15">
        <f>3.6+((3/4)*12.75)-0.1</f>
        <v>13.0625</v>
      </c>
      <c r="L21" s="15"/>
      <c r="M21" s="15"/>
    </row>
    <row r="22" spans="1:13" x14ac:dyDescent="0.3">
      <c r="A22" s="6"/>
      <c r="B22" s="6"/>
      <c r="C22" s="10"/>
      <c r="D22" s="10"/>
      <c r="E22" s="10"/>
      <c r="F22" s="10"/>
      <c r="G22" s="10"/>
      <c r="H22" s="11"/>
      <c r="I22" s="15">
        <f>8.3+8.27+18.62+(0.6*8.27)</f>
        <v>40.152000000000001</v>
      </c>
      <c r="J22" s="15">
        <f>(8.45*(1/3))+13.8*(1/3)+0.1</f>
        <v>7.5166666666666657</v>
      </c>
      <c r="K22" s="15">
        <f>3.6+((3/4)*12.75)+0.1</f>
        <v>13.262499999999999</v>
      </c>
      <c r="L22" s="15"/>
      <c r="M22" s="15"/>
    </row>
    <row r="23" spans="1:13" x14ac:dyDescent="0.3">
      <c r="A23" s="6"/>
      <c r="B23" s="6"/>
      <c r="C23" s="10"/>
      <c r="D23" s="10"/>
      <c r="E23" s="10"/>
      <c r="F23" s="10"/>
      <c r="G23" s="10"/>
      <c r="H23" s="11"/>
      <c r="I23" s="15">
        <f>8.3+8.27+18.62+(0.8*8.27)</f>
        <v>41.805999999999997</v>
      </c>
      <c r="J23" s="15">
        <f>(8.45*(1/3))+13.8*(2/3)-0.1</f>
        <v>11.916666666666666</v>
      </c>
      <c r="K23" s="15"/>
      <c r="L23" s="15"/>
      <c r="M23" s="15"/>
    </row>
    <row r="24" spans="1:13" x14ac:dyDescent="0.3">
      <c r="A24" s="6"/>
      <c r="B24" s="6"/>
      <c r="C24" s="10"/>
      <c r="D24" s="10"/>
      <c r="E24" s="10"/>
      <c r="F24" s="10"/>
      <c r="G24" s="10"/>
      <c r="H24" s="11"/>
      <c r="I24" s="15">
        <f>8.3+8.27+18.62+8.27+0.8</f>
        <v>44.259999999999991</v>
      </c>
      <c r="J24" s="15">
        <f>(8.45*(1/3))+13.8*(2/3)+0.1</f>
        <v>12.116666666666665</v>
      </c>
      <c r="K24" s="15"/>
      <c r="L24" s="15"/>
      <c r="M24" s="15"/>
    </row>
    <row r="25" spans="1:13" x14ac:dyDescent="0.3">
      <c r="A25" s="6"/>
      <c r="B25" s="6"/>
      <c r="C25" s="11"/>
      <c r="D25" s="11"/>
      <c r="E25" s="11"/>
      <c r="F25" s="11"/>
      <c r="G25" s="11"/>
      <c r="H25" s="11"/>
      <c r="I25" s="15">
        <f>8.3+(0.5*8.27)+(1/6)*18.62-0.1</f>
        <v>15.438333333333334</v>
      </c>
      <c r="J25" s="15">
        <f>(8.45*(2/3))+13.8*(1/3)-0.1</f>
        <v>10.133333333333333</v>
      </c>
      <c r="K25" s="15"/>
      <c r="L25" s="15"/>
      <c r="M25" s="15"/>
    </row>
    <row r="26" spans="1:13" x14ac:dyDescent="0.3">
      <c r="A26" s="6"/>
      <c r="B26" s="6"/>
      <c r="C26" s="11"/>
      <c r="D26" s="11"/>
      <c r="E26" s="11"/>
      <c r="F26" s="11"/>
      <c r="G26" s="11"/>
      <c r="H26" s="11"/>
      <c r="I26" s="15">
        <f>8.3+(0.5*8.27)+(1/6)*18.62+0.1</f>
        <v>15.638333333333334</v>
      </c>
      <c r="J26" s="15">
        <f>(8.45*(2/3))+13.8*(1/3)+0.1</f>
        <v>10.333333333333332</v>
      </c>
      <c r="K26" s="15"/>
      <c r="L26" s="15"/>
      <c r="M26" s="15"/>
    </row>
    <row r="27" spans="1:13" x14ac:dyDescent="0.3">
      <c r="A27" s="6"/>
      <c r="B27" s="6"/>
      <c r="C27" s="11"/>
      <c r="D27" s="11"/>
      <c r="E27" s="11"/>
      <c r="F27" s="11"/>
      <c r="G27" s="11"/>
      <c r="H27" s="11"/>
      <c r="I27" s="15">
        <f>8.3+(0.5*8.27)+(2/6)*18.62-0.1</f>
        <v>18.541666666666664</v>
      </c>
      <c r="J27" s="15">
        <f>(8.45*(2/3))+13.8*(2/3)-0.1</f>
        <v>14.733333333333333</v>
      </c>
      <c r="K27" s="15"/>
      <c r="L27" s="15"/>
      <c r="M27" s="15"/>
    </row>
    <row r="28" spans="1:13" x14ac:dyDescent="0.3">
      <c r="A28" s="6"/>
      <c r="B28" s="6"/>
      <c r="C28" s="11"/>
      <c r="D28" s="11"/>
      <c r="E28" s="11"/>
      <c r="F28" s="11"/>
      <c r="G28" s="11"/>
      <c r="H28" s="11"/>
      <c r="I28" s="15">
        <f>8.3+(0.5*8.27)+(2/6)*18.62+0.1</f>
        <v>18.741666666666667</v>
      </c>
      <c r="J28" s="15">
        <f>(8.45*(2/3))+13.8*(2/3)+0.1</f>
        <v>14.933333333333332</v>
      </c>
      <c r="K28" s="15"/>
      <c r="L28" s="15"/>
      <c r="M28" s="15"/>
    </row>
    <row r="29" spans="1:13" x14ac:dyDescent="0.3">
      <c r="A29" s="6"/>
      <c r="B29" s="6"/>
      <c r="C29" s="11"/>
      <c r="D29" s="11"/>
      <c r="E29" s="11"/>
      <c r="F29" s="11"/>
      <c r="G29" s="11"/>
      <c r="H29" s="11"/>
      <c r="I29" s="15">
        <f>8.3+(0.5*8.27)+(3/6)*18.62-0.1</f>
        <v>21.645</v>
      </c>
      <c r="J29" s="15"/>
      <c r="K29" s="15"/>
      <c r="L29" s="15"/>
      <c r="M29" s="15"/>
    </row>
    <row r="30" spans="1:13" x14ac:dyDescent="0.3">
      <c r="A30" s="6"/>
      <c r="B30" s="6"/>
      <c r="C30" s="11"/>
      <c r="D30" s="11"/>
      <c r="E30" s="11"/>
      <c r="F30" s="11"/>
      <c r="G30" s="11"/>
      <c r="H30" s="11"/>
      <c r="I30" s="15">
        <f>8.3+(0.5*8.27)+(3/6)*18.62+0.1</f>
        <v>21.845000000000002</v>
      </c>
      <c r="J30" s="15"/>
      <c r="K30" s="15"/>
      <c r="L30" s="15"/>
      <c r="M30" s="15"/>
    </row>
    <row r="31" spans="1:13" x14ac:dyDescent="0.3">
      <c r="A31" s="6"/>
      <c r="B31" s="6"/>
      <c r="C31" s="11"/>
      <c r="D31" s="11"/>
      <c r="E31" s="11"/>
      <c r="F31" s="11"/>
      <c r="G31" s="11"/>
      <c r="H31" s="11"/>
      <c r="I31" s="15">
        <f>8.3+(0.5*8.27)+(4/6)*18.62-0.1</f>
        <v>24.748333333333335</v>
      </c>
      <c r="J31" s="15"/>
      <c r="K31" s="15"/>
      <c r="L31" s="15"/>
      <c r="M31" s="15"/>
    </row>
    <row r="32" spans="1:13" x14ac:dyDescent="0.3">
      <c r="A32" s="6"/>
      <c r="B32" s="6"/>
      <c r="C32" s="11"/>
      <c r="D32" s="11"/>
      <c r="E32" s="11"/>
      <c r="F32" s="11"/>
      <c r="G32" s="11"/>
      <c r="H32" s="11"/>
      <c r="I32" s="15">
        <f>8.3+(0.5*8.27)+(4/6)*18.62+0.1</f>
        <v>24.948333333333338</v>
      </c>
      <c r="J32" s="15"/>
      <c r="K32" s="15"/>
      <c r="L32" s="15"/>
      <c r="M32" s="15"/>
    </row>
    <row r="33" spans="1:13" x14ac:dyDescent="0.3">
      <c r="A33" s="6"/>
      <c r="B33" s="6"/>
      <c r="C33" s="11"/>
      <c r="D33" s="11"/>
      <c r="E33" s="11"/>
      <c r="F33" s="11"/>
      <c r="G33" s="11"/>
      <c r="H33" s="11"/>
      <c r="I33" s="15">
        <f>8.3+(0.5*8.27)+(5/6)*18.62-0.1</f>
        <v>27.851666666666667</v>
      </c>
      <c r="J33" s="15"/>
      <c r="K33" s="15"/>
      <c r="L33" s="15"/>
      <c r="M33" s="15"/>
    </row>
    <row r="34" spans="1:13" x14ac:dyDescent="0.3">
      <c r="A34" s="6"/>
      <c r="B34" s="6"/>
      <c r="C34" s="11"/>
      <c r="D34" s="11"/>
      <c r="E34" s="11"/>
      <c r="F34" s="11"/>
      <c r="G34" s="11"/>
      <c r="H34" s="11"/>
      <c r="I34" s="15">
        <f>8.3+(0.5*8.27)+(5/6)*18.62+0.1</f>
        <v>28.051666666666669</v>
      </c>
      <c r="J34" s="15"/>
      <c r="K34" s="15"/>
      <c r="L34" s="15"/>
      <c r="M34" s="15"/>
    </row>
    <row r="36" spans="1:13" x14ac:dyDescent="0.3">
      <c r="K36" s="1"/>
    </row>
  </sheetData>
  <mergeCells count="3">
    <mergeCell ref="C1:H1"/>
    <mergeCell ref="I1:M1"/>
    <mergeCell ref="A1:B34"/>
  </mergeCells>
  <pageMargins left="0.7" right="0.7" top="0.75" bottom="0.75" header="0.3" footer="0.3"/>
  <pageSetup paperSize="9" orientation="portrait" r:id="rId1"/>
  <ignoredErrors>
    <ignoredError sqref="E5:F5 G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2021-03-26T10:18:07Z</dcterms:created>
  <dcterms:modified xsi:type="dcterms:W3CDTF">2021-03-28T10:55:06Z</dcterms:modified>
</cp:coreProperties>
</file>